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.0 - Dopravně inženýrs..." sheetId="2" r:id="rId2"/>
    <sheet name="202.1 -  Most" sheetId="3" r:id="rId3"/>
    <sheet name="202.2 - Veřejné osvětlení" sheetId="4" r:id="rId4"/>
    <sheet name="VON - Vedlejší a ostatní ...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'202.0 - Dopravně inženýrs...'!$C$86:$K$103</definedName>
    <definedName name="_xlnm.Print_Area" localSheetId="1">'202.0 - Dopravně inženýrs...'!$C$47:$J$66,'202.0 - Dopravně inženýrs...'!$C$72:$K$103</definedName>
    <definedName name="_xlnm.Print_Titles" localSheetId="1">'202.0 - Dopravně inženýrs...'!$86:$86</definedName>
    <definedName name="_xlnm._FilterDatabase" localSheetId="2" hidden="1">'202.1 -  Most'!$C$98:$K$729</definedName>
    <definedName name="_xlnm.Print_Area" localSheetId="2">'202.1 -  Most'!$C$47:$J$78,'202.1 -  Most'!$C$84:$K$729</definedName>
    <definedName name="_xlnm.Print_Titles" localSheetId="2">'202.1 -  Most'!$98:$98</definedName>
    <definedName name="_xlnm._FilterDatabase" localSheetId="3" hidden="1">'202.2 - Veřejné osvětlení'!$C$87:$K$265</definedName>
    <definedName name="_xlnm.Print_Area" localSheetId="3">'202.2 - Veřejné osvětlení'!$C$47:$J$67,'202.2 - Veřejné osvětlení'!$C$73:$K$265</definedName>
    <definedName name="_xlnm.Print_Titles" localSheetId="3">'202.2 - Veřejné osvětlení'!$87:$87</definedName>
    <definedName name="_xlnm._FilterDatabase" localSheetId="4" hidden="1">'VON - Vedlejší a ostatní ...'!$C$89:$K$126</definedName>
    <definedName name="_xlnm.Print_Area" localSheetId="4">'VON - Vedlejší a ostatní ...'!$C$47:$J$69,'VON - Vedlejší a ostatní ...'!$C$75:$K$126</definedName>
    <definedName name="_xlnm.Print_Titles" localSheetId="4">'VON - Vedlejší a ostatní ...'!$89:$89</definedName>
  </definedNames>
  <calcPr/>
</workbook>
</file>

<file path=xl/calcChain.xml><?xml version="1.0" encoding="utf-8"?>
<calcChain xmlns="http://schemas.openxmlformats.org/spreadsheetml/2006/main">
  <c i="5" l="1" r="J39"/>
  <c r="J38"/>
  <c i="1" r="AY59"/>
  <c i="5" r="J37"/>
  <c i="1" r="AX59"/>
  <c i="5"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T113"/>
  <c r="R114"/>
  <c r="R113"/>
  <c r="P114"/>
  <c r="P113"/>
  <c r="BI110"/>
  <c r="BH110"/>
  <c r="BG110"/>
  <c r="BF110"/>
  <c r="T110"/>
  <c r="T109"/>
  <c r="R110"/>
  <c r="R109"/>
  <c r="P110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59"/>
  <c r="J19"/>
  <c r="J14"/>
  <c r="J56"/>
  <c r="E7"/>
  <c r="E78"/>
  <c i="4" r="J39"/>
  <c r="J38"/>
  <c i="1" r="AY58"/>
  <c i="4" r="J37"/>
  <c i="1" r="AX58"/>
  <c i="4"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5"/>
  <c r="J84"/>
  <c r="F84"/>
  <c r="F82"/>
  <c r="E80"/>
  <c r="J59"/>
  <c r="J58"/>
  <c r="F58"/>
  <c r="F56"/>
  <c r="E54"/>
  <c r="J20"/>
  <c r="E20"/>
  <c r="F85"/>
  <c r="J19"/>
  <c r="J14"/>
  <c r="J82"/>
  <c r="E7"/>
  <c r="E50"/>
  <c i="3" r="J39"/>
  <c r="J38"/>
  <c i="1" r="AY57"/>
  <c i="3" r="J37"/>
  <c i="1" r="AX57"/>
  <c i="3" r="BI727"/>
  <c r="BH727"/>
  <c r="BG727"/>
  <c r="BF727"/>
  <c r="T727"/>
  <c r="T726"/>
  <c r="R727"/>
  <c r="R726"/>
  <c r="P727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4"/>
  <c r="BH714"/>
  <c r="BG714"/>
  <c r="BF714"/>
  <c r="T714"/>
  <c r="R714"/>
  <c r="P714"/>
  <c r="BI712"/>
  <c r="BH712"/>
  <c r="BG712"/>
  <c r="BF712"/>
  <c r="T712"/>
  <c r="R712"/>
  <c r="P712"/>
  <c r="BI706"/>
  <c r="BH706"/>
  <c r="BG706"/>
  <c r="BF706"/>
  <c r="T706"/>
  <c r="R706"/>
  <c r="P706"/>
  <c r="BI704"/>
  <c r="BH704"/>
  <c r="BG704"/>
  <c r="BF704"/>
  <c r="T704"/>
  <c r="R704"/>
  <c r="P704"/>
  <c r="BI698"/>
  <c r="BH698"/>
  <c r="BG698"/>
  <c r="BF698"/>
  <c r="T698"/>
  <c r="R698"/>
  <c r="P698"/>
  <c r="BI696"/>
  <c r="BH696"/>
  <c r="BG696"/>
  <c r="BF696"/>
  <c r="T696"/>
  <c r="R696"/>
  <c r="P696"/>
  <c r="BI690"/>
  <c r="BH690"/>
  <c r="BG690"/>
  <c r="BF690"/>
  <c r="T690"/>
  <c r="R690"/>
  <c r="P690"/>
  <c r="BI688"/>
  <c r="BH688"/>
  <c r="BG688"/>
  <c r="BF688"/>
  <c r="T688"/>
  <c r="R688"/>
  <c r="P688"/>
  <c r="BI684"/>
  <c r="BH684"/>
  <c r="BG684"/>
  <c r="BF684"/>
  <c r="T684"/>
  <c r="R684"/>
  <c r="P684"/>
  <c r="BI682"/>
  <c r="BH682"/>
  <c r="BG682"/>
  <c r="BF682"/>
  <c r="T682"/>
  <c r="R682"/>
  <c r="P682"/>
  <c r="BI678"/>
  <c r="BH678"/>
  <c r="BG678"/>
  <c r="BF678"/>
  <c r="T678"/>
  <c r="R678"/>
  <c r="P678"/>
  <c r="BI676"/>
  <c r="BH676"/>
  <c r="BG676"/>
  <c r="BF676"/>
  <c r="T676"/>
  <c r="R676"/>
  <c r="P676"/>
  <c r="BI673"/>
  <c r="BH673"/>
  <c r="BG673"/>
  <c r="BF673"/>
  <c r="T673"/>
  <c r="R673"/>
  <c r="P673"/>
  <c r="BI671"/>
  <c r="BH671"/>
  <c r="BG671"/>
  <c r="BF671"/>
  <c r="T671"/>
  <c r="R671"/>
  <c r="P671"/>
  <c r="BI664"/>
  <c r="BH664"/>
  <c r="BG664"/>
  <c r="BF664"/>
  <c r="T664"/>
  <c r="R664"/>
  <c r="P664"/>
  <c r="BI662"/>
  <c r="BH662"/>
  <c r="BG662"/>
  <c r="BF662"/>
  <c r="T662"/>
  <c r="R662"/>
  <c r="P662"/>
  <c r="BI659"/>
  <c r="BH659"/>
  <c r="BG659"/>
  <c r="BF659"/>
  <c r="T659"/>
  <c r="R659"/>
  <c r="P659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T648"/>
  <c r="R649"/>
  <c r="R648"/>
  <c r="P649"/>
  <c r="P648"/>
  <c r="BI642"/>
  <c r="BH642"/>
  <c r="BG642"/>
  <c r="BF642"/>
  <c r="T642"/>
  <c r="R642"/>
  <c r="P642"/>
  <c r="BI633"/>
  <c r="BH633"/>
  <c r="BG633"/>
  <c r="BF633"/>
  <c r="T633"/>
  <c r="R633"/>
  <c r="P633"/>
  <c r="BI626"/>
  <c r="BH626"/>
  <c r="BG626"/>
  <c r="BF626"/>
  <c r="T626"/>
  <c r="R626"/>
  <c r="P626"/>
  <c r="BI616"/>
  <c r="BH616"/>
  <c r="BG616"/>
  <c r="BF616"/>
  <c r="T616"/>
  <c r="R616"/>
  <c r="P616"/>
  <c r="BI606"/>
  <c r="BH606"/>
  <c r="BG606"/>
  <c r="BF606"/>
  <c r="T606"/>
  <c r="R606"/>
  <c r="P606"/>
  <c r="BI601"/>
  <c r="BH601"/>
  <c r="BG601"/>
  <c r="BF601"/>
  <c r="T601"/>
  <c r="R601"/>
  <c r="P601"/>
  <c r="BI597"/>
  <c r="BH597"/>
  <c r="BG597"/>
  <c r="BF597"/>
  <c r="T597"/>
  <c r="R597"/>
  <c r="P597"/>
  <c r="BI593"/>
  <c r="BH593"/>
  <c r="BG593"/>
  <c r="BF593"/>
  <c r="T593"/>
  <c r="R593"/>
  <c r="P593"/>
  <c r="BI587"/>
  <c r="BH587"/>
  <c r="BG587"/>
  <c r="BF587"/>
  <c r="T587"/>
  <c r="R587"/>
  <c r="P587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9"/>
  <c r="BH559"/>
  <c r="BG559"/>
  <c r="BF559"/>
  <c r="T559"/>
  <c r="R559"/>
  <c r="P559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9"/>
  <c r="BH549"/>
  <c r="BG549"/>
  <c r="BF549"/>
  <c r="T549"/>
  <c r="R549"/>
  <c r="P549"/>
  <c r="BI546"/>
  <c r="BH546"/>
  <c r="BG546"/>
  <c r="BF546"/>
  <c r="T546"/>
  <c r="R546"/>
  <c r="P546"/>
  <c r="BI545"/>
  <c r="BH545"/>
  <c r="BG545"/>
  <c r="BF545"/>
  <c r="T545"/>
  <c r="R545"/>
  <c r="P545"/>
  <c r="BI542"/>
  <c r="BH542"/>
  <c r="BG542"/>
  <c r="BF542"/>
  <c r="T542"/>
  <c r="R542"/>
  <c r="P542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2"/>
  <c r="BH522"/>
  <c r="BG522"/>
  <c r="BF522"/>
  <c r="T522"/>
  <c r="R522"/>
  <c r="P522"/>
  <c r="BI515"/>
  <c r="BH515"/>
  <c r="BG515"/>
  <c r="BF515"/>
  <c r="T515"/>
  <c r="R515"/>
  <c r="P515"/>
  <c r="BI513"/>
  <c r="BH513"/>
  <c r="BG513"/>
  <c r="BF513"/>
  <c r="T513"/>
  <c r="R513"/>
  <c r="P513"/>
  <c r="BI510"/>
  <c r="BH510"/>
  <c r="BG510"/>
  <c r="BF510"/>
  <c r="T510"/>
  <c r="R510"/>
  <c r="P510"/>
  <c r="BI508"/>
  <c r="BH508"/>
  <c r="BG508"/>
  <c r="BF508"/>
  <c r="T508"/>
  <c r="R508"/>
  <c r="P508"/>
  <c r="BI505"/>
  <c r="BH505"/>
  <c r="BG505"/>
  <c r="BF505"/>
  <c r="T505"/>
  <c r="R505"/>
  <c r="P505"/>
  <c r="BI504"/>
  <c r="BH504"/>
  <c r="BG504"/>
  <c r="BF504"/>
  <c r="T504"/>
  <c r="R504"/>
  <c r="P504"/>
  <c r="BI501"/>
  <c r="BH501"/>
  <c r="BG501"/>
  <c r="BF501"/>
  <c r="T501"/>
  <c r="R501"/>
  <c r="P501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4"/>
  <c r="BH494"/>
  <c r="BG494"/>
  <c r="BF494"/>
  <c r="T494"/>
  <c r="R494"/>
  <c r="P494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5"/>
  <c r="BH485"/>
  <c r="BG485"/>
  <c r="BF485"/>
  <c r="T485"/>
  <c r="R485"/>
  <c r="P485"/>
  <c r="BI483"/>
  <c r="BH483"/>
  <c r="BG483"/>
  <c r="BF483"/>
  <c r="T483"/>
  <c r="R483"/>
  <c r="P483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59"/>
  <c r="BH459"/>
  <c r="BG459"/>
  <c r="BF459"/>
  <c r="T459"/>
  <c r="T458"/>
  <c r="R459"/>
  <c r="R458"/>
  <c r="P459"/>
  <c r="P458"/>
  <c r="BI455"/>
  <c r="BH455"/>
  <c r="BG455"/>
  <c r="BF455"/>
  <c r="T455"/>
  <c r="R455"/>
  <c r="P455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29"/>
  <c r="BH429"/>
  <c r="BG429"/>
  <c r="BF429"/>
  <c r="T429"/>
  <c r="R429"/>
  <c r="P429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1"/>
  <c r="BH411"/>
  <c r="BG411"/>
  <c r="BF411"/>
  <c r="T411"/>
  <c r="R411"/>
  <c r="P411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1"/>
  <c r="BH401"/>
  <c r="BG401"/>
  <c r="BF401"/>
  <c r="T401"/>
  <c r="R401"/>
  <c r="P401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2"/>
  <c r="BH382"/>
  <c r="BG382"/>
  <c r="BF382"/>
  <c r="T382"/>
  <c r="R382"/>
  <c r="P382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9"/>
  <c r="BH359"/>
  <c r="BG359"/>
  <c r="BF359"/>
  <c r="T359"/>
  <c r="R359"/>
  <c r="P359"/>
  <c r="BI356"/>
  <c r="BH356"/>
  <c r="BG356"/>
  <c r="BF356"/>
  <c r="T356"/>
  <c r="R356"/>
  <c r="P356"/>
  <c r="BI355"/>
  <c r="BH355"/>
  <c r="BG355"/>
  <c r="BF355"/>
  <c r="T355"/>
  <c r="R355"/>
  <c r="P355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5"/>
  <c r="BH165"/>
  <c r="BG165"/>
  <c r="BF165"/>
  <c r="T165"/>
  <c r="R165"/>
  <c r="P165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J96"/>
  <c r="J95"/>
  <c r="F95"/>
  <c r="F93"/>
  <c r="E91"/>
  <c r="J59"/>
  <c r="J58"/>
  <c r="F58"/>
  <c r="F56"/>
  <c r="E54"/>
  <c r="J20"/>
  <c r="E20"/>
  <c r="F96"/>
  <c r="J19"/>
  <c r="J14"/>
  <c r="J56"/>
  <c r="E7"/>
  <c r="E50"/>
  <c i="2" r="J39"/>
  <c r="J38"/>
  <c i="1" r="AY56"/>
  <c i="2" r="J37"/>
  <c i="1" r="AX56"/>
  <c i="2"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1" r="L50"/>
  <c r="AM50"/>
  <c r="AM49"/>
  <c r="L49"/>
  <c r="AM47"/>
  <c r="L47"/>
  <c r="L45"/>
  <c r="L44"/>
  <c i="3" r="BK199"/>
  <c r="J131"/>
  <c r="J727"/>
  <c r="J706"/>
  <c r="J657"/>
  <c r="J626"/>
  <c r="BK567"/>
  <c r="BK546"/>
  <c r="BK513"/>
  <c r="BK504"/>
  <c r="J468"/>
  <c r="BK439"/>
  <c r="BK382"/>
  <c r="BK367"/>
  <c r="BK347"/>
  <c r="J338"/>
  <c r="BK313"/>
  <c r="BK294"/>
  <c r="BK268"/>
  <c r="BK247"/>
  <c r="BK230"/>
  <c r="J203"/>
  <c r="J165"/>
  <c r="J125"/>
  <c r="BK724"/>
  <c r="J696"/>
  <c r="J671"/>
  <c r="BK587"/>
  <c r="BK572"/>
  <c r="BK551"/>
  <c r="J513"/>
  <c r="J504"/>
  <c r="BK498"/>
  <c r="J485"/>
  <c r="BK479"/>
  <c r="BK473"/>
  <c r="BK443"/>
  <c r="BK416"/>
  <c r="J377"/>
  <c r="BK359"/>
  <c r="J350"/>
  <c r="J325"/>
  <c r="J286"/>
  <c r="J250"/>
  <c r="BK222"/>
  <c r="BK203"/>
  <c r="J193"/>
  <c r="J157"/>
  <c r="BK115"/>
  <c r="BK696"/>
  <c r="BK682"/>
  <c r="BK657"/>
  <c r="J597"/>
  <c r="J567"/>
  <c r="J535"/>
  <c r="J510"/>
  <c r="J493"/>
  <c r="BK480"/>
  <c r="J471"/>
  <c r="BK435"/>
  <c r="BK425"/>
  <c r="BK411"/>
  <c r="BK401"/>
  <c r="J367"/>
  <c r="J352"/>
  <c r="BK333"/>
  <c r="BK307"/>
  <c r="J297"/>
  <c r="J279"/>
  <c r="J268"/>
  <c r="BK233"/>
  <c r="J222"/>
  <c r="BK208"/>
  <c r="J188"/>
  <c r="BK174"/>
  <c r="BK149"/>
  <c r="BK105"/>
  <c i="4" r="BK256"/>
  <c r="BK247"/>
  <c r="BK235"/>
  <c r="BK227"/>
  <c r="J218"/>
  <c r="BK200"/>
  <c r="J191"/>
  <c r="J179"/>
  <c r="J161"/>
  <c r="BK145"/>
  <c r="J127"/>
  <c r="BK103"/>
  <c r="J96"/>
  <c r="J260"/>
  <c r="BK251"/>
  <c r="J235"/>
  <c r="J231"/>
  <c r="J224"/>
  <c r="BK214"/>
  <c r="J206"/>
  <c r="BK198"/>
  <c r="J194"/>
  <c r="BK181"/>
  <c r="BK167"/>
  <c r="BK159"/>
  <c r="BK144"/>
  <c r="BK138"/>
  <c r="J132"/>
  <c r="BK121"/>
  <c r="BK106"/>
  <c r="BK92"/>
  <c r="J264"/>
  <c r="BK260"/>
  <c r="J254"/>
  <c r="BK231"/>
  <c r="BK224"/>
  <c r="J215"/>
  <c r="BK207"/>
  <c r="BK190"/>
  <c r="BK173"/>
  <c r="BK164"/>
  <c r="BK141"/>
  <c r="BK115"/>
  <c r="J112"/>
  <c r="BK101"/>
  <c r="BK93"/>
  <c r="J263"/>
  <c r="BK240"/>
  <c r="J233"/>
  <c r="BK220"/>
  <c r="J212"/>
  <c r="BK203"/>
  <c r="BK194"/>
  <c r="BK179"/>
  <c r="BK165"/>
  <c r="J155"/>
  <c r="J143"/>
  <c r="J124"/>
  <c r="J111"/>
  <c r="J106"/>
  <c r="J99"/>
  <c r="J91"/>
  <c i="5" r="BK110"/>
  <c r="J99"/>
  <c r="J110"/>
  <c r="J106"/>
  <c r="J101"/>
  <c i="2" r="BK98"/>
  <c r="J98"/>
  <c r="J90"/>
  <c i="3" r="J722"/>
  <c r="J714"/>
  <c r="BK706"/>
  <c r="J682"/>
  <c r="J673"/>
  <c r="J662"/>
  <c r="J642"/>
  <c r="BK569"/>
  <c r="BK559"/>
  <c r="BK545"/>
  <c r="J490"/>
  <c r="J486"/>
  <c r="J474"/>
  <c r="J465"/>
  <c r="J451"/>
  <c r="J407"/>
  <c r="J392"/>
  <c r="BK377"/>
  <c r="BK356"/>
  <c r="J333"/>
  <c r="BK310"/>
  <c r="J285"/>
  <c r="BK271"/>
  <c r="BK239"/>
  <c r="J215"/>
  <c r="BK191"/>
  <c r="BK183"/>
  <c r="BK144"/>
  <c r="BK111"/>
  <c r="J102"/>
  <c r="BK714"/>
  <c r="BK662"/>
  <c r="BK642"/>
  <c r="BK601"/>
  <c r="J569"/>
  <c r="BK554"/>
  <c r="BK535"/>
  <c r="J508"/>
  <c r="J477"/>
  <c r="BK447"/>
  <c r="BK395"/>
  <c r="BK375"/>
  <c r="BK364"/>
  <c r="BK352"/>
  <c r="J341"/>
  <c r="BK322"/>
  <c r="BK302"/>
  <c r="BK286"/>
  <c r="BK258"/>
  <c r="J244"/>
  <c r="BK227"/>
  <c r="J199"/>
  <c r="J154"/>
  <c r="BK122"/>
  <c r="J107"/>
  <c r="J712"/>
  <c r="J688"/>
  <c r="BK633"/>
  <c r="J581"/>
  <c r="J561"/>
  <c r="J529"/>
  <c r="BK508"/>
  <c r="BK501"/>
  <c r="J494"/>
  <c r="BK483"/>
  <c r="J476"/>
  <c r="BK471"/>
  <c r="BK422"/>
  <c r="BK408"/>
  <c r="BK387"/>
  <c r="J355"/>
  <c r="J330"/>
  <c r="BK304"/>
  <c r="J282"/>
  <c r="J247"/>
  <c r="J233"/>
  <c r="J208"/>
  <c r="J196"/>
  <c r="J174"/>
  <c r="J128"/>
  <c r="J704"/>
  <c r="J684"/>
  <c r="J659"/>
  <c r="BK626"/>
  <c r="J587"/>
  <c r="J564"/>
  <c r="J545"/>
  <c r="J522"/>
  <c r="J497"/>
  <c r="BK482"/>
  <c r="BK476"/>
  <c r="J439"/>
  <c r="J419"/>
  <c r="J408"/>
  <c r="J395"/>
  <c r="J360"/>
  <c r="J344"/>
  <c r="J313"/>
  <c r="J299"/>
  <c r="BK282"/>
  <c r="J271"/>
  <c r="J258"/>
  <c r="J227"/>
  <c r="BK196"/>
  <c r="J183"/>
  <c r="BK157"/>
  <c r="J144"/>
  <c r="BK120"/>
  <c i="4" r="BK257"/>
  <c r="J240"/>
  <c r="J232"/>
  <c r="BK223"/>
  <c r="J214"/>
  <c r="J196"/>
  <c r="J190"/>
  <c r="J176"/>
  <c r="J162"/>
  <c r="BK156"/>
  <c r="BK150"/>
  <c r="J138"/>
  <c r="BK134"/>
  <c r="BK124"/>
  <c r="BK98"/>
  <c r="J94"/>
  <c r="BK258"/>
  <c r="J244"/>
  <c r="BK232"/>
  <c r="J226"/>
  <c r="BK215"/>
  <c r="J209"/>
  <c r="J203"/>
  <c r="BK196"/>
  <c r="J185"/>
  <c r="BK180"/>
  <c r="J166"/>
  <c r="BK154"/>
  <c r="J140"/>
  <c r="J136"/>
  <c r="J134"/>
  <c r="J130"/>
  <c r="J115"/>
  <c r="BK99"/>
  <c r="BK90"/>
  <c r="BK262"/>
  <c r="BK259"/>
  <c r="BK248"/>
  <c r="J230"/>
  <c r="BK225"/>
  <c r="BK217"/>
  <c r="BK209"/>
  <c r="J202"/>
  <c r="J189"/>
  <c r="J170"/>
  <c r="J163"/>
  <c r="J144"/>
  <c r="BK118"/>
  <c r="J110"/>
  <c r="J98"/>
  <c r="BK91"/>
  <c r="J243"/>
  <c r="J223"/>
  <c r="BK213"/>
  <c r="J207"/>
  <c r="J201"/>
  <c r="BK197"/>
  <c r="J182"/>
  <c r="BK170"/>
  <c r="BK160"/>
  <c r="J153"/>
  <c r="J142"/>
  <c r="BK131"/>
  <c r="BK112"/>
  <c r="J103"/>
  <c r="J93"/>
  <c i="5" r="J114"/>
  <c r="BK93"/>
  <c r="BK118"/>
  <c r="BK99"/>
  <c r="J103"/>
  <c i="2" r="BK95"/>
  <c r="J95"/>
  <c r="BK101"/>
  <c i="3" r="BK720"/>
  <c r="BK712"/>
  <c r="J698"/>
  <c r="BK684"/>
  <c r="J676"/>
  <c r="J653"/>
  <c r="BK616"/>
  <c r="J572"/>
  <c r="BK561"/>
  <c r="J546"/>
  <c r="BK522"/>
  <c r="J488"/>
  <c r="J483"/>
  <c r="BK468"/>
  <c r="BK455"/>
  <c r="J429"/>
  <c r="J406"/>
  <c r="J390"/>
  <c r="BK369"/>
  <c r="BK341"/>
  <c r="J328"/>
  <c r="BK297"/>
  <c r="BK279"/>
  <c r="J263"/>
  <c r="BK236"/>
  <c r="J206"/>
  <c r="J186"/>
  <c r="BK168"/>
  <c r="BK125"/>
  <c r="J105"/>
  <c r="J724"/>
  <c r="BK671"/>
  <c r="BK649"/>
  <c r="J616"/>
  <c r="J578"/>
  <c r="J551"/>
  <c r="J532"/>
  <c r="J505"/>
  <c r="BK451"/>
  <c r="J387"/>
  <c r="BK360"/>
  <c r="BK351"/>
  <c r="BK328"/>
  <c r="J319"/>
  <c r="BK299"/>
  <c r="BK285"/>
  <c r="J255"/>
  <c r="BK241"/>
  <c r="J225"/>
  <c r="BK180"/>
  <c r="BK128"/>
  <c r="J115"/>
  <c r="J720"/>
  <c r="J690"/>
  <c r="BK664"/>
  <c r="BK597"/>
  <c r="BK575"/>
  <c r="J556"/>
  <c r="J515"/>
  <c r="BK505"/>
  <c r="BK497"/>
  <c r="BK486"/>
  <c r="J480"/>
  <c r="BK475"/>
  <c r="J447"/>
  <c r="BK419"/>
  <c r="BK390"/>
  <c r="J375"/>
  <c r="J351"/>
  <c r="BK335"/>
  <c r="J302"/>
  <c r="BK255"/>
  <c r="BK244"/>
  <c r="BK206"/>
  <c r="J202"/>
  <c r="BK176"/>
  <c r="J133"/>
  <c r="J111"/>
  <c r="BK690"/>
  <c r="BK676"/>
  <c r="J601"/>
  <c r="BK581"/>
  <c r="J559"/>
  <c r="J542"/>
  <c r="J501"/>
  <c r="BK490"/>
  <c r="J479"/>
  <c r="J455"/>
  <c r="BK429"/>
  <c r="J416"/>
  <c r="BK407"/>
  <c r="BK372"/>
  <c r="J356"/>
  <c r="BK338"/>
  <c r="J310"/>
  <c r="BK292"/>
  <c r="BK276"/>
  <c r="J241"/>
  <c r="BK225"/>
  <c r="J212"/>
  <c r="BK193"/>
  <c r="J180"/>
  <c r="BK154"/>
  <c r="BK131"/>
  <c i="4" r="J261"/>
  <c r="BK255"/>
  <c r="BK243"/>
  <c r="BK233"/>
  <c r="J225"/>
  <c r="J217"/>
  <c r="J198"/>
  <c r="J186"/>
  <c r="BK175"/>
  <c r="BK163"/>
  <c r="J154"/>
  <c r="J141"/>
  <c r="BK135"/>
  <c r="J118"/>
  <c r="BK102"/>
  <c r="BK95"/>
  <c r="J262"/>
  <c r="J257"/>
  <c r="J248"/>
  <c r="BK230"/>
  <c r="J220"/>
  <c r="BK212"/>
  <c r="BK208"/>
  <c r="BK201"/>
  <c r="BK195"/>
  <c r="BK182"/>
  <c r="J173"/>
  <c r="J160"/>
  <c r="BK143"/>
  <c r="BK139"/>
  <c r="J135"/>
  <c r="J131"/>
  <c r="J114"/>
  <c r="BK96"/>
  <c r="BK265"/>
  <c r="BK263"/>
  <c r="J258"/>
  <c r="J236"/>
  <c r="J227"/>
  <c r="BK218"/>
  <c r="J210"/>
  <c r="BK206"/>
  <c r="BK199"/>
  <c r="J181"/>
  <c r="BK166"/>
  <c r="J148"/>
  <c r="BK132"/>
  <c r="J113"/>
  <c r="BK111"/>
  <c r="BK100"/>
  <c r="J92"/>
  <c r="J255"/>
  <c r="BK236"/>
  <c r="J228"/>
  <c r="BK219"/>
  <c r="J208"/>
  <c r="J200"/>
  <c r="BK189"/>
  <c r="BK176"/>
  <c r="J164"/>
  <c r="J156"/>
  <c r="J145"/>
  <c r="BK136"/>
  <c r="J121"/>
  <c r="BK109"/>
  <c r="J100"/>
  <c i="5" r="BK124"/>
  <c r="BK106"/>
  <c r="BK114"/>
  <c r="J124"/>
  <c r="BK96"/>
  <c i="2" r="J101"/>
  <c r="BK90"/>
  <c i="1" r="AS55"/>
  <c i="3" r="BK688"/>
  <c r="J678"/>
  <c r="J664"/>
  <c r="J649"/>
  <c r="BK606"/>
  <c r="BK564"/>
  <c r="BK549"/>
  <c r="BK542"/>
  <c r="J498"/>
  <c r="BK485"/>
  <c r="J473"/>
  <c r="BK459"/>
  <c r="J443"/>
  <c r="J411"/>
  <c r="J401"/>
  <c r="J382"/>
  <c r="J359"/>
  <c r="J335"/>
  <c r="J322"/>
  <c r="J292"/>
  <c r="BK274"/>
  <c r="BK250"/>
  <c r="BK212"/>
  <c r="BK188"/>
  <c r="J176"/>
  <c r="J139"/>
  <c r="BK107"/>
  <c r="BK722"/>
  <c r="BK704"/>
  <c r="BK659"/>
  <c r="J633"/>
  <c r="BK593"/>
  <c r="BK556"/>
  <c r="J549"/>
  <c r="BK515"/>
  <c r="BK494"/>
  <c r="BK465"/>
  <c r="J422"/>
  <c r="J372"/>
  <c r="BK355"/>
  <c r="BK344"/>
  <c r="BK325"/>
  <c r="J307"/>
  <c r="J289"/>
  <c r="J276"/>
  <c r="BK252"/>
  <c r="J239"/>
  <c r="J220"/>
  <c r="J168"/>
  <c r="BK139"/>
  <c r="J120"/>
  <c r="BK727"/>
  <c r="BK698"/>
  <c r="BK673"/>
  <c r="J606"/>
  <c r="BK578"/>
  <c r="BK532"/>
  <c r="BK510"/>
  <c r="J499"/>
  <c r="BK493"/>
  <c r="J482"/>
  <c r="BK477"/>
  <c r="BK474"/>
  <c r="J425"/>
  <c r="BK392"/>
  <c r="J364"/>
  <c r="J347"/>
  <c r="BK319"/>
  <c r="J294"/>
  <c r="J252"/>
  <c r="J236"/>
  <c r="BK215"/>
  <c r="J191"/>
  <c r="J149"/>
  <c r="J122"/>
  <c r="BK102"/>
  <c r="BK678"/>
  <c r="BK653"/>
  <c r="J593"/>
  <c r="J575"/>
  <c r="J554"/>
  <c r="BK529"/>
  <c r="BK499"/>
  <c r="BK488"/>
  <c r="J475"/>
  <c r="J459"/>
  <c r="J435"/>
  <c r="BK406"/>
  <c r="J369"/>
  <c r="BK350"/>
  <c r="BK330"/>
  <c r="J304"/>
  <c r="BK289"/>
  <c r="J274"/>
  <c r="BK263"/>
  <c r="J230"/>
  <c r="BK220"/>
  <c r="BK202"/>
  <c r="BK186"/>
  <c r="BK165"/>
  <c r="BK133"/>
  <c i="4" r="J259"/>
  <c r="J251"/>
  <c r="BK239"/>
  <c r="BK229"/>
  <c r="BK226"/>
  <c r="J213"/>
  <c r="J195"/>
  <c r="J180"/>
  <c r="J167"/>
  <c r="J159"/>
  <c r="BK153"/>
  <c r="BK140"/>
  <c r="BK133"/>
  <c r="BK114"/>
  <c r="BK97"/>
  <c r="J90"/>
  <c r="BK254"/>
  <c r="J247"/>
  <c r="J234"/>
  <c r="BK216"/>
  <c r="BK210"/>
  <c r="J204"/>
  <c r="J197"/>
  <c r="BK186"/>
  <c r="J175"/>
  <c r="BK161"/>
  <c r="BK155"/>
  <c r="BK142"/>
  <c r="J137"/>
  <c r="J133"/>
  <c r="BK127"/>
  <c r="J109"/>
  <c r="J95"/>
  <c r="J265"/>
  <c r="BK261"/>
  <c r="J256"/>
  <c r="BK234"/>
  <c r="BK228"/>
  <c r="J219"/>
  <c r="J211"/>
  <c r="BK204"/>
  <c r="BK191"/>
  <c r="J174"/>
  <c r="J165"/>
  <c r="J150"/>
  <c r="BK137"/>
  <c r="BK130"/>
  <c r="J102"/>
  <c r="J97"/>
  <c r="BK264"/>
  <c r="BK244"/>
  <c r="J239"/>
  <c r="J229"/>
  <c r="J216"/>
  <c r="BK211"/>
  <c r="BK202"/>
  <c r="J199"/>
  <c r="BK185"/>
  <c r="BK174"/>
  <c r="BK162"/>
  <c r="BK148"/>
  <c r="J139"/>
  <c r="BK113"/>
  <c r="BK110"/>
  <c r="J101"/>
  <c r="BK94"/>
  <c i="5" r="J121"/>
  <c r="BK101"/>
  <c r="BK121"/>
  <c r="BK103"/>
  <c r="J118"/>
  <c r="J93"/>
  <c r="J96"/>
  <c i="2" l="1" r="R89"/>
  <c r="R88"/>
  <c r="R87"/>
  <c i="3" r="T101"/>
  <c r="R211"/>
  <c r="BK281"/>
  <c r="J281"/>
  <c r="J67"/>
  <c r="T363"/>
  <c r="T428"/>
  <c r="T464"/>
  <c r="BK489"/>
  <c r="J489"/>
  <c r="J72"/>
  <c r="P605"/>
  <c r="T652"/>
  <c r="T651"/>
  <c i="4" r="BK89"/>
  <c r="J89"/>
  <c r="J64"/>
  <c r="P149"/>
  <c r="T205"/>
  <c i="5" r="BK92"/>
  <c i="2" r="T89"/>
  <c r="T88"/>
  <c r="T87"/>
  <c i="3" r="R101"/>
  <c r="T211"/>
  <c r="R281"/>
  <c r="BK363"/>
  <c r="J363"/>
  <c r="J68"/>
  <c r="BK428"/>
  <c r="J428"/>
  <c r="J69"/>
  <c r="R464"/>
  <c r="R489"/>
  <c r="BK605"/>
  <c r="J605"/>
  <c r="J73"/>
  <c r="BK652"/>
  <c r="J652"/>
  <c r="J76"/>
  <c i="4" r="P89"/>
  <c r="BK149"/>
  <c r="J149"/>
  <c r="J65"/>
  <c r="BK205"/>
  <c r="J205"/>
  <c r="J66"/>
  <c i="5" r="P92"/>
  <c r="P117"/>
  <c i="2" r="BK89"/>
  <c r="J89"/>
  <c r="J65"/>
  <c i="3" r="BK101"/>
  <c r="J101"/>
  <c r="J65"/>
  <c r="P211"/>
  <c r="T281"/>
  <c r="R363"/>
  <c r="P428"/>
  <c r="P464"/>
  <c r="P489"/>
  <c r="T605"/>
  <c r="P652"/>
  <c r="P651"/>
  <c i="4" r="T89"/>
  <c r="R149"/>
  <c r="P205"/>
  <c i="5" r="T92"/>
  <c r="R117"/>
  <c i="2" r="P89"/>
  <c r="P88"/>
  <c r="P87"/>
  <c i="1" r="AU56"/>
  <c i="3" r="P101"/>
  <c r="BK211"/>
  <c r="J211"/>
  <c r="J66"/>
  <c r="P281"/>
  <c r="P363"/>
  <c r="R428"/>
  <c r="BK464"/>
  <c r="J464"/>
  <c r="J71"/>
  <c r="T489"/>
  <c r="R605"/>
  <c r="R652"/>
  <c r="R651"/>
  <c i="4" r="R89"/>
  <c r="T149"/>
  <c r="R205"/>
  <c i="5" r="R92"/>
  <c r="R91"/>
  <c r="R90"/>
  <c r="BK117"/>
  <c r="J117"/>
  <c r="J68"/>
  <c r="T117"/>
  <c i="3" r="BK648"/>
  <c r="J648"/>
  <c r="J74"/>
  <c i="5" r="BK109"/>
  <c r="J109"/>
  <c r="J66"/>
  <c i="3" r="BK726"/>
  <c r="J726"/>
  <c r="J77"/>
  <c r="BK458"/>
  <c r="J458"/>
  <c r="J70"/>
  <c i="5" r="BK113"/>
  <c r="J113"/>
  <c r="J67"/>
  <c r="E50"/>
  <c r="J84"/>
  <c r="BE93"/>
  <c r="BE96"/>
  <c r="BE101"/>
  <c r="BE106"/>
  <c r="BE121"/>
  <c r="F87"/>
  <c r="BE103"/>
  <c r="BE124"/>
  <c r="BE99"/>
  <c r="BE110"/>
  <c r="BE114"/>
  <c r="BE118"/>
  <c i="3" r="BK100"/>
  <c r="J100"/>
  <c r="J64"/>
  <c i="4" r="J56"/>
  <c r="F59"/>
  <c r="BE90"/>
  <c r="BE91"/>
  <c r="BE95"/>
  <c r="BE96"/>
  <c r="BE118"/>
  <c r="BE124"/>
  <c r="BE127"/>
  <c r="BE134"/>
  <c r="BE137"/>
  <c r="BE144"/>
  <c r="BE153"/>
  <c r="BE161"/>
  <c r="BE166"/>
  <c r="BE175"/>
  <c r="BE180"/>
  <c r="BE190"/>
  <c r="BE191"/>
  <c r="BE194"/>
  <c r="BE197"/>
  <c r="BE198"/>
  <c r="BE216"/>
  <c r="BE217"/>
  <c r="BE226"/>
  <c r="BE229"/>
  <c r="BE230"/>
  <c r="BE231"/>
  <c r="BE234"/>
  <c r="BE247"/>
  <c r="BE248"/>
  <c r="BE258"/>
  <c r="BE260"/>
  <c r="E76"/>
  <c r="BE94"/>
  <c r="BE102"/>
  <c r="BE106"/>
  <c r="BE121"/>
  <c r="BE133"/>
  <c r="BE135"/>
  <c r="BE138"/>
  <c r="BE139"/>
  <c r="BE142"/>
  <c r="BE154"/>
  <c r="BE176"/>
  <c r="BE179"/>
  <c r="BE182"/>
  <c r="BE195"/>
  <c r="BE196"/>
  <c r="BE202"/>
  <c r="BE212"/>
  <c r="BE214"/>
  <c r="BE215"/>
  <c r="BE220"/>
  <c r="BE232"/>
  <c r="BE240"/>
  <c r="BE254"/>
  <c r="BE263"/>
  <c r="BE264"/>
  <c r="BE265"/>
  <c r="BE93"/>
  <c r="BE97"/>
  <c r="BE100"/>
  <c r="BE101"/>
  <c r="BE103"/>
  <c r="BE111"/>
  <c r="BE114"/>
  <c r="BE115"/>
  <c r="BE131"/>
  <c r="BE140"/>
  <c r="BE148"/>
  <c r="BE150"/>
  <c r="BE156"/>
  <c r="BE162"/>
  <c r="BE163"/>
  <c r="BE165"/>
  <c r="BE174"/>
  <c r="BE185"/>
  <c r="BE189"/>
  <c r="BE200"/>
  <c r="BE206"/>
  <c r="BE213"/>
  <c r="BE223"/>
  <c r="BE227"/>
  <c r="BE228"/>
  <c r="BE233"/>
  <c r="BE235"/>
  <c r="BE236"/>
  <c r="BE239"/>
  <c r="BE243"/>
  <c r="BE244"/>
  <c r="BE255"/>
  <c r="BE256"/>
  <c r="BE261"/>
  <c r="BE92"/>
  <c r="BE98"/>
  <c r="BE99"/>
  <c r="BE109"/>
  <c r="BE110"/>
  <c r="BE112"/>
  <c r="BE113"/>
  <c r="BE130"/>
  <c r="BE132"/>
  <c r="BE136"/>
  <c r="BE141"/>
  <c r="BE143"/>
  <c r="BE145"/>
  <c r="BE155"/>
  <c r="BE159"/>
  <c r="BE160"/>
  <c r="BE164"/>
  <c r="BE167"/>
  <c r="BE170"/>
  <c r="BE173"/>
  <c r="BE181"/>
  <c r="BE186"/>
  <c r="BE199"/>
  <c r="BE201"/>
  <c r="BE203"/>
  <c r="BE204"/>
  <c r="BE207"/>
  <c r="BE208"/>
  <c r="BE209"/>
  <c r="BE210"/>
  <c r="BE211"/>
  <c r="BE218"/>
  <c r="BE219"/>
  <c r="BE224"/>
  <c r="BE225"/>
  <c r="BE251"/>
  <c r="BE257"/>
  <c r="BE259"/>
  <c r="BE262"/>
  <c i="3" r="F59"/>
  <c r="BE107"/>
  <c r="BE111"/>
  <c r="BE125"/>
  <c r="BE168"/>
  <c r="BE176"/>
  <c r="BE212"/>
  <c r="BE222"/>
  <c r="BE241"/>
  <c r="BE244"/>
  <c r="BE250"/>
  <c r="BE313"/>
  <c r="BE319"/>
  <c r="BE322"/>
  <c r="BE325"/>
  <c r="BE344"/>
  <c r="BE356"/>
  <c r="BE359"/>
  <c r="BE360"/>
  <c r="BE375"/>
  <c r="BE387"/>
  <c r="BE390"/>
  <c r="BE435"/>
  <c r="BE447"/>
  <c r="BE465"/>
  <c r="BE473"/>
  <c r="BE476"/>
  <c r="BE483"/>
  <c r="BE485"/>
  <c r="BE515"/>
  <c r="BE546"/>
  <c r="BE559"/>
  <c r="BE561"/>
  <c r="BE606"/>
  <c r="BE633"/>
  <c r="BE649"/>
  <c r="BE659"/>
  <c r="BE662"/>
  <c r="BE671"/>
  <c r="BE698"/>
  <c r="BE706"/>
  <c r="BE712"/>
  <c r="BE714"/>
  <c r="BE722"/>
  <c i="2" r="BK88"/>
  <c r="J88"/>
  <c r="J64"/>
  <c i="3" r="E87"/>
  <c r="J93"/>
  <c r="BE105"/>
  <c r="BE120"/>
  <c r="BE122"/>
  <c r="BE131"/>
  <c r="BE133"/>
  <c r="BE139"/>
  <c r="BE157"/>
  <c r="BE165"/>
  <c r="BE180"/>
  <c r="BE183"/>
  <c r="BE186"/>
  <c r="BE191"/>
  <c r="BE220"/>
  <c r="BE227"/>
  <c r="BE230"/>
  <c r="BE239"/>
  <c r="BE258"/>
  <c r="BE268"/>
  <c r="BE274"/>
  <c r="BE276"/>
  <c r="BE279"/>
  <c r="BE282"/>
  <c r="BE289"/>
  <c r="BE294"/>
  <c r="BE328"/>
  <c r="BE330"/>
  <c r="BE351"/>
  <c r="BE355"/>
  <c r="BE367"/>
  <c r="BE369"/>
  <c r="BE377"/>
  <c r="BE395"/>
  <c r="BE401"/>
  <c r="BE425"/>
  <c r="BE429"/>
  <c r="BE451"/>
  <c r="BE459"/>
  <c r="BE513"/>
  <c r="BE535"/>
  <c r="BE542"/>
  <c r="BE545"/>
  <c r="BE554"/>
  <c r="BE556"/>
  <c r="BE564"/>
  <c r="BE569"/>
  <c r="BE601"/>
  <c r="BE616"/>
  <c r="BE642"/>
  <c r="BE653"/>
  <c r="BE657"/>
  <c r="BE678"/>
  <c r="BE684"/>
  <c r="BE102"/>
  <c r="BE115"/>
  <c r="BE144"/>
  <c r="BE174"/>
  <c r="BE188"/>
  <c r="BE199"/>
  <c r="BE203"/>
  <c r="BE206"/>
  <c r="BE233"/>
  <c r="BE236"/>
  <c r="BE247"/>
  <c r="BE255"/>
  <c r="BE263"/>
  <c r="BE271"/>
  <c r="BE297"/>
  <c r="BE304"/>
  <c r="BE307"/>
  <c r="BE310"/>
  <c r="BE333"/>
  <c r="BE406"/>
  <c r="BE407"/>
  <c r="BE408"/>
  <c r="BE411"/>
  <c r="BE455"/>
  <c r="BE468"/>
  <c r="BE471"/>
  <c r="BE474"/>
  <c r="BE480"/>
  <c r="BE482"/>
  <c r="BE486"/>
  <c r="BE490"/>
  <c r="BE497"/>
  <c r="BE499"/>
  <c r="BE505"/>
  <c r="BE510"/>
  <c r="BE522"/>
  <c r="BE567"/>
  <c r="BE572"/>
  <c r="BE581"/>
  <c r="BE673"/>
  <c r="BE676"/>
  <c r="BE682"/>
  <c r="BE696"/>
  <c r="BE720"/>
  <c r="BE128"/>
  <c r="BE149"/>
  <c r="BE154"/>
  <c r="BE193"/>
  <c r="BE196"/>
  <c r="BE202"/>
  <c r="BE208"/>
  <c r="BE215"/>
  <c r="BE225"/>
  <c r="BE252"/>
  <c r="BE285"/>
  <c r="BE286"/>
  <c r="BE292"/>
  <c r="BE299"/>
  <c r="BE302"/>
  <c r="BE335"/>
  <c r="BE338"/>
  <c r="BE341"/>
  <c r="BE347"/>
  <c r="BE350"/>
  <c r="BE352"/>
  <c r="BE364"/>
  <c r="BE372"/>
  <c r="BE382"/>
  <c r="BE392"/>
  <c r="BE416"/>
  <c r="BE419"/>
  <c r="BE422"/>
  <c r="BE439"/>
  <c r="BE443"/>
  <c r="BE475"/>
  <c r="BE477"/>
  <c r="BE479"/>
  <c r="BE488"/>
  <c r="BE493"/>
  <c r="BE494"/>
  <c r="BE498"/>
  <c r="BE501"/>
  <c r="BE504"/>
  <c r="BE508"/>
  <c r="BE529"/>
  <c r="BE532"/>
  <c r="BE549"/>
  <c r="BE551"/>
  <c r="BE575"/>
  <c r="BE578"/>
  <c r="BE587"/>
  <c r="BE593"/>
  <c r="BE597"/>
  <c r="BE626"/>
  <c r="BE664"/>
  <c r="BE688"/>
  <c r="BE690"/>
  <c r="BE704"/>
  <c r="BE724"/>
  <c r="BE727"/>
  <c i="2" r="BE95"/>
  <c r="E50"/>
  <c r="J56"/>
  <c r="F59"/>
  <c r="BE90"/>
  <c r="BE101"/>
  <c r="BE98"/>
  <c i="1" r="AS54"/>
  <c i="2" r="F38"/>
  <c i="1" r="BC56"/>
  <c i="3" r="F36"/>
  <c i="1" r="BA57"/>
  <c i="3" r="F38"/>
  <c i="1" r="BC57"/>
  <c i="2" r="F39"/>
  <c i="1" r="BD56"/>
  <c i="3" r="F37"/>
  <c i="1" r="BB57"/>
  <c i="4" r="F38"/>
  <c i="1" r="BC58"/>
  <c i="5" r="F36"/>
  <c i="1" r="BA59"/>
  <c i="5" r="F39"/>
  <c i="1" r="BD59"/>
  <c i="2" r="J36"/>
  <c i="1" r="AW56"/>
  <c i="3" r="J36"/>
  <c i="1" r="AW57"/>
  <c i="4" r="F39"/>
  <c i="1" r="BD58"/>
  <c i="4" r="F37"/>
  <c i="1" r="BB58"/>
  <c i="2" r="F37"/>
  <c i="1" r="BB56"/>
  <c i="2" r="F36"/>
  <c i="1" r="BA56"/>
  <c i="3" r="F39"/>
  <c i="1" r="BD57"/>
  <c i="4" r="F36"/>
  <c i="1" r="BA58"/>
  <c i="4" r="J36"/>
  <c i="1" r="AW58"/>
  <c i="5" r="F38"/>
  <c i="1" r="BC59"/>
  <c i="5" r="J36"/>
  <c i="1" r="AW59"/>
  <c i="5" r="F37"/>
  <c i="1" r="BB59"/>
  <c i="3" l="1" r="T100"/>
  <c r="T99"/>
  <c i="4" r="R88"/>
  <c i="5" r="T91"/>
  <c r="T90"/>
  <c i="4" r="T88"/>
  <c i="3" r="R100"/>
  <c r="R99"/>
  <c r="P100"/>
  <c r="P99"/>
  <c i="1" r="AU57"/>
  <c i="5" r="P91"/>
  <c r="P90"/>
  <c i="1" r="AU59"/>
  <c i="4" r="P88"/>
  <c i="1" r="AU58"/>
  <c i="5" r="BK91"/>
  <c r="J91"/>
  <c r="J64"/>
  <c i="3" r="BK651"/>
  <c r="J651"/>
  <c r="J75"/>
  <c i="5" r="J92"/>
  <c r="J65"/>
  <c i="4" r="BK88"/>
  <c r="J88"/>
  <c r="J63"/>
  <c i="3" r="BK99"/>
  <c r="J99"/>
  <c r="J63"/>
  <c i="2" r="BK87"/>
  <c r="J87"/>
  <c r="J32"/>
  <c i="1" r="AG56"/>
  <c i="3" r="J35"/>
  <c i="1" r="AV57"/>
  <c r="AT57"/>
  <c i="2" r="F35"/>
  <c i="1" r="AZ56"/>
  <c i="4" r="F35"/>
  <c i="1" r="AZ58"/>
  <c r="BA55"/>
  <c r="BA54"/>
  <c r="W30"/>
  <c i="5" r="J35"/>
  <c i="1" r="AV59"/>
  <c r="AT59"/>
  <c r="BD55"/>
  <c r="BD54"/>
  <c r="W33"/>
  <c i="2" r="J35"/>
  <c i="1" r="AV56"/>
  <c r="AT56"/>
  <c i="4" r="J35"/>
  <c i="1" r="AV58"/>
  <c r="AT58"/>
  <c i="5" r="F35"/>
  <c i="1" r="AZ59"/>
  <c r="BB55"/>
  <c r="BB54"/>
  <c r="W31"/>
  <c r="BC55"/>
  <c r="BC54"/>
  <c r="W32"/>
  <c i="3" r="F35"/>
  <c i="1" r="AZ57"/>
  <c i="5" l="1" r="BK90"/>
  <c r="J90"/>
  <c r="J63"/>
  <c i="1" r="AN56"/>
  <c i="2" r="J63"/>
  <c r="J41"/>
  <c i="1" r="AU55"/>
  <c r="AU54"/>
  <c i="4" r="J32"/>
  <c i="1" r="AG58"/>
  <c r="AW55"/>
  <c i="3" r="J32"/>
  <c i="1" r="AG57"/>
  <c r="AN57"/>
  <c r="AY54"/>
  <c r="AZ55"/>
  <c r="AZ54"/>
  <c r="W29"/>
  <c r="AX54"/>
  <c r="AY55"/>
  <c r="AX55"/>
  <c r="AW54"/>
  <c r="AK30"/>
  <c i="4" l="1" r="J41"/>
  <c i="3" r="J41"/>
  <c i="1" r="AN58"/>
  <c i="5" r="J32"/>
  <c i="1" r="AG59"/>
  <c r="AG55"/>
  <c r="AG54"/>
  <c r="AK26"/>
  <c r="AV55"/>
  <c r="AT55"/>
  <c r="AV54"/>
  <c r="AK29"/>
  <c r="AK35"/>
  <c i="5" l="1" r="J41"/>
  <c i="1" r="AN55"/>
  <c r="AN5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<sst xmlns="http://schemas.openxmlformats.org/spreadsheetml/2006/main">
  <si>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</si>
  <si>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</si>
  <si>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</si>
  <si>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</si>
  <si>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</si>
  <si>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{92a9ea3c-1577-463a-b1f9-e6d1b8ad41bc}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</si>
  <si>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</si>
  <si>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</si>
  <si>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</si>
  <si>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</si>
  <si>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</si>
  <si>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</si>
  <si>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</si>
  <si>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</si>
  <si>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R2201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</si>
  <si>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</si>
  <si>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</si>
  <si>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Rekonstrukce inženýrských sítí Temenice,  Změna stavby před dokončením se týká objektu SO 202 mostní objekty, propustky</t>
  </si>
  <si>
    <t>KSO:</t>
  </si>
  <si>
    <t/>
  </si>
  <si>
    <t>CC-CZ:</t>
  </si>
  <si>
    <t>Místo:</t>
  </si>
  <si>
    <t>Šumperk, kú Horní Temenice</t>
  </si>
  <si>
    <t>Datum:</t>
  </si>
  <si>
    <t>6. 2. 2022</t>
  </si>
  <si>
    <t>Zadavatel:</t>
  </si>
  <si>
    <t>IČ:</t>
  </si>
  <si>
    <t>00303461</t>
  </si>
  <si>
    <t>Město Šumperk</t>
  </si>
  <si>
    <t>DIČ:</t>
  </si>
  <si>
    <t>CZ00303461</t>
  </si>
  <si>
    <t>Uchazeč:</t>
  </si>
  <si>
    <t>Vyplň údaj</t>
  </si>
  <si>
    <t>Projektant:</t>
  </si>
  <si>
    <t>29362393</t>
  </si>
  <si>
    <t>Rušar mosty s.r.o.</t>
  </si>
  <si>
    <t>CZ29362393</t>
  </si>
  <si>
    <t>True</t>
  </si>
  <si>
    <t>Zpracovatel:</t>
  </si>
  <si>
    <t>62084551</t>
  </si>
  <si>
    <t>Inf. Čestmír Rez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</si>
  <si>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</si>
  <si>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</si>
  <si>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</si>
  <si>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</si>
  <si>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</si>
  <si>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</si>
  <si>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</si>
  <si>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</si>
  <si>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</si>
  <si>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</si>
  <si>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</si>
  <si>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</si>
  <si>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</si>
  <si>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</si>
  <si>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</si>
  <si>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</si>
  <si>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</si>
  <si>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</si>
  <si>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</si>
  <si>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</si>
  <si>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</si>
  <si>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</si>
  <si>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</si>
  <si>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</si>
  <si>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</si>
  <si>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</si>
  <si>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</si>
  <si>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</si>
  <si>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</si>
  <si>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</si>
  <si>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</si>
  <si>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</si>
  <si>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</si>
  <si>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</si>
  <si>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</si>
  <si>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</si>
  <si>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</si>
  <si>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</si>
  <si>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</si>
  <si>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</si>
  <si>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M1</t>
  </si>
  <si>
    <t>MOST M1 POTOČNÍ</t>
  </si>
  <si>
    <t>STA</t>
  </si>
  <si>
    <t>1</t>
  </si>
  <si>
    <t>{8f7a13b5-3d88-4cf8-878e-afe9fed956bf}</t>
  </si>
  <si>
    <t>2</t>
  </si>
  <si>
    <t>/</t>
  </si>
  <si>
    <t>202.0</t>
  </si>
  <si>
    <t>Dopravně inženýrské opatření</t>
  </si>
  <si>
    <t>Soupis</t>
  </si>
  <si>
    <t>{c2b99ca7-7533-4db1-b92a-3811510d7f45}</t>
  </si>
  <si>
    <t>822 27 72</t>
  </si>
  <si>
    <t>202.1</t>
  </si>
  <si>
    <t xml:space="preserve"> Most</t>
  </si>
  <si>
    <t>{cc21c621-a0af-4c58-bd54-ba74c0890531}</t>
  </si>
  <si>
    <t>821 11 21</t>
  </si>
  <si>
    <t>202.2</t>
  </si>
  <si>
    <t>Veřejné osvětlení</t>
  </si>
  <si>
    <t>{0ac4f7b3-d06f-4041-8032-d416b2a6f5ae}</t>
  </si>
  <si>
    <t>828 13 15</t>
  </si>
  <si>
    <t>VON</t>
  </si>
  <si>
    <t>Vedlejší a ostatní náklady</t>
  </si>
  <si>
    <t>{2f33f85c-487d-49fb-87fd-fd72b5698480}</t>
  </si>
  <si>
    <t>KRYCÍ LIST SOUPISU PRACÍ</t>
  </si>
  <si>
    <t>Objekt:</t>
  </si>
  <si>
    <t>M1 - MOST M1 POTOČNÍ</t>
  </si>
  <si>
    <t>Soupis:</t>
  </si>
  <si>
    <t>202.0 - Dopravně inženýrské opatření</t>
  </si>
  <si>
    <t>Ing. Čestmír Rez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</si>
  <si>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</si>
  <si>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</si>
  <si>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</si>
  <si>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</si>
  <si>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</si>
  <si>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</si>
  <si>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</si>
  <si>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</si>
  <si>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</si>
  <si>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</si>
  <si>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</si>
  <si>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</si>
  <si>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</si>
  <si>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</si>
  <si>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</si>
  <si>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</si>
  <si>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</si>
  <si>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</si>
  <si>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</si>
  <si>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</si>
  <si>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</si>
  <si>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</si>
  <si>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</si>
  <si>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</si>
  <si>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</si>
  <si>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913121111</t>
  </si>
  <si>
    <t>Montáž a demontáž dočasných dopravních značek kompletních značek vč. podstavce a sloupku základních</t>
  </si>
  <si>
    <t>kus</t>
  </si>
  <si>
    <t>CS ÚRS 2022 01</t>
  </si>
  <si>
    <t>4</t>
  </si>
  <si>
    <t>-1785031748</t>
  </si>
  <si>
    <t>Online PSC</t>
  </si>
  <si>
    <t>https://podminky.urs.cz/item/CS_URS_2022_01/913121111</t>
  </si>
  <si>
    <t>VV</t>
  </si>
  <si>
    <t>"výkres 02, 03" 2+1+2+2</t>
  </si>
  <si>
    <t>"označení objížďky" 10</t>
  </si>
  <si>
    <t>Součet</t>
  </si>
  <si>
    <t>913121211</t>
  </si>
  <si>
    <t>Montáž a demontáž dočasných dopravních značek Příplatek za první a každý další den použití dočasných dopravních značek k ceně 12-1111</t>
  </si>
  <si>
    <t>1645295496</t>
  </si>
  <si>
    <t>https://podminky.urs.cz/item/CS_URS_2022_01/913121211</t>
  </si>
  <si>
    <t>17"značek"*4"měsíce"*30,5"dne</t>
  </si>
  <si>
    <t>3</t>
  </si>
  <si>
    <t>913221111</t>
  </si>
  <si>
    <t>Montáž a demontáž dočasných dopravních zábran světelných včetně zásobníku na akumulátor, šířky 1,5 m, 3 světla</t>
  </si>
  <si>
    <t>-2053595785</t>
  </si>
  <si>
    <t>https://podminky.urs.cz/item/CS_URS_2022_01/913221111</t>
  </si>
  <si>
    <t>"výkres 02, 03" 2</t>
  </si>
  <si>
    <t>913221211</t>
  </si>
  <si>
    <t>Montáž a demontáž dočasných dopravních zábran Příplatek za první a každý další den použití dočasných dopravních zábran k ceně 22-1111</t>
  </si>
  <si>
    <t>-1009371113</t>
  </si>
  <si>
    <t>https://podminky.urs.cz/item/CS_URS_2022_01/913221211</t>
  </si>
  <si>
    <t>2"soupravy"*4"měsíce"*30,5"dne</t>
  </si>
  <si>
    <t xml:space="preserve">202.1 -  Most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</si>
  <si>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</si>
  <si>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</si>
  <si>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</si>
  <si>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</si>
  <si>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</si>
  <si>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</si>
  <si>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</si>
  <si>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</si>
  <si>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</si>
  <si>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</si>
  <si>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</si>
  <si>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</si>
  <si>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>Zemní práce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</si>
  <si>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</si>
  <si>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</si>
  <si>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</si>
  <si>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176839851</t>
  </si>
  <si>
    <t>https://podminky.urs.cz/item/CS_URS_2022_01/111251101</t>
  </si>
  <si>
    <t>"výměry určeny odměřením a výpočtem z digitálního podkladu" 40,0</t>
  </si>
  <si>
    <t>112155311</t>
  </si>
  <si>
    <t>Štěpkování s naložením na dopravní prostředek a odvozem do 20 km keřového porostu středně hustého</t>
  </si>
  <si>
    <t>602697535</t>
  </si>
  <si>
    <t>https://podminky.urs.cz/item/CS_URS_2022_01/112155311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</si>
  <si>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</si>
  <si>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</si>
  <si>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1300429227</t>
  </si>
  <si>
    <t>https://podminky.urs.cz/item/CS_URS_2022_01/113107223</t>
  </si>
  <si>
    <t>výměry určeny odměřením a výpočtem z digitálního podkladu</t>
  </si>
  <si>
    <t>"podklad vozovky" 307,0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</si>
  <si>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</si>
  <si>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</si>
  <si>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1021296997</t>
  </si>
  <si>
    <t>https://podminky.urs.cz/item/CS_URS_2022_01/113107241</t>
  </si>
  <si>
    <t>5</t>
  </si>
  <si>
    <t>113154123</t>
  </si>
  <si>
    <t>Frézování živičného podkladu nebo krytu s naložením na dopravní prostředek plochy do 500 m2 bez překážek v trase pruhu šířky přes 0,5 m do 1 m, tloušťky vrstvy 50 mm</t>
  </si>
  <si>
    <t>608568096</t>
  </si>
  <si>
    <t>https://podminky.urs.cz/item/CS_URS_2022_01/113154123</t>
  </si>
  <si>
    <t>P</t>
  </si>
  <si>
    <t>Poznámka k položce:_x000d_
Asfaltovou drť odkoupí a zlikviduje zhotovitel stavby na základě kupní smlouvy.</t>
  </si>
  <si>
    <t>"kryt vozovky" 307,0</t>
  </si>
  <si>
    <t>6</t>
  </si>
  <si>
    <t>115001104</t>
  </si>
  <si>
    <t>Převedení vody potrubím průměru DN přes 250 do 300</t>
  </si>
  <si>
    <t>m</t>
  </si>
  <si>
    <t>1580678140</t>
  </si>
  <si>
    <t>https://podminky.urs.cz/item/CS_URS_2022_01/115001104</t>
  </si>
  <si>
    <t>7</t>
  </si>
  <si>
    <t>115101201</t>
  </si>
  <si>
    <t>Čerpání vody na dopravní výšku do 10 m s uvažovaným průměrným přítokem do 500 l/min</t>
  </si>
  <si>
    <t>hod</t>
  </si>
  <si>
    <t>1369659050</t>
  </si>
  <si>
    <t>https://podminky.urs.cz/item/CS_URS_2022_01/115101201</t>
  </si>
  <si>
    <t>2*7"dní"*10,0"hod/den"</t>
  </si>
  <si>
    <t>8</t>
  </si>
  <si>
    <t>115101301</t>
  </si>
  <si>
    <t>Pohotovost záložní čerpací soupravy pro dopravní výšku do 10 m s uvažovaným průměrným přítokem do 500 l/min</t>
  </si>
  <si>
    <t>den</t>
  </si>
  <si>
    <t>-950728326</t>
  </si>
  <si>
    <t>https://podminky.urs.cz/item/CS_URS_2022_01/115101301</t>
  </si>
  <si>
    <t>2*7"dní"</t>
  </si>
  <si>
    <t>119003217</t>
  </si>
  <si>
    <t>Pomocné konstrukce při zabezpečení výkopu svislé ocelové mobilní oplocení, výšky do 1,5 m panely vyplněné dráty zřízení</t>
  </si>
  <si>
    <t>-272639093</t>
  </si>
  <si>
    <t>https://podminky.urs.cz/item/CS_URS_2022_01/119003217</t>
  </si>
  <si>
    <t>"dočasné oplocení zahrádek" 32,0+20,0+38,0</t>
  </si>
  <si>
    <t>10</t>
  </si>
  <si>
    <t>119003218</t>
  </si>
  <si>
    <t>Pomocné konstrukce při zabezpečení výkopu svislé ocelové mobilní oplocení, výšky do 1,5 m panely vyplněné dráty odstranění</t>
  </si>
  <si>
    <t>1958682231</t>
  </si>
  <si>
    <t>https://podminky.urs.cz/item/CS_URS_2022_01/119003218</t>
  </si>
  <si>
    <t>11</t>
  </si>
  <si>
    <t>124253100</t>
  </si>
  <si>
    <t>Vykopávky pro koryta vodotečí strojně v hornině třídy těžitelnosti I skupiny 3 do 100 m3</t>
  </si>
  <si>
    <t>m3</t>
  </si>
  <si>
    <t>116639700</t>
  </si>
  <si>
    <t>https://podminky.urs.cz/item/CS_URS_2022_01/124253100</t>
  </si>
  <si>
    <t>"úpravy ve dně - výkres 05, 06" 4,0*1,0*12,0</t>
  </si>
  <si>
    <t>"odstranění přehrazení toku" 8,0</t>
  </si>
  <si>
    <t>"prahy ve dně" 0,6*0,8*(4,335+5,833)</t>
  </si>
  <si>
    <t>12</t>
  </si>
  <si>
    <t>131251104</t>
  </si>
  <si>
    <t>Hloubení nezapažených jam a zářezů strojně s urovnáním dna do předepsaného profilu a spádu v hornině třídy těžitelnosti I skupiny 3 přes 100 do 500 m3</t>
  </si>
  <si>
    <t>1492793870</t>
  </si>
  <si>
    <t>https://podminky.urs.cz/item/CS_URS_2022_01/131251104</t>
  </si>
  <si>
    <t>"za opěrami stávajícího mostu - výkres 11" 2*2,3*2,9*11,0</t>
  </si>
  <si>
    <t>"pro opěrné zdi - výkres 07, 09" 2,0*2,0*12,0+2,0*1,5*12,0</t>
  </si>
  <si>
    <t>13</t>
  </si>
  <si>
    <t>132251252</t>
  </si>
  <si>
    <t>Hloubení nezapažených rýh šířky přes 800 do 2 000 mm strojně s urovnáním dna do předepsaného profilu a spádu v hornině třídy těžitelnosti I skupiny 3 přes 20 do 50 m3</t>
  </si>
  <si>
    <t>-1110332737</t>
  </si>
  <si>
    <t>https://podminky.urs.cz/item/CS_URS_2022_01/132251252</t>
  </si>
  <si>
    <t>"pro dešťovou kanalizaci - výkres 09" 1,2*1,0*24,0</t>
  </si>
  <si>
    <t>"pro přípojky uličních vpustí - výkres 09" 1,2*1,0*5*2,6</t>
  </si>
  <si>
    <t>14</t>
  </si>
  <si>
    <t>133251101</t>
  </si>
  <si>
    <t>Hloubení nezapažených šachet strojně v hornině třídy těžitelnosti I skupiny 3 do 20 m3</t>
  </si>
  <si>
    <t>157756461</t>
  </si>
  <si>
    <t>https://podminky.urs.cz/item/CS_URS_2022_01/133251101</t>
  </si>
  <si>
    <t>"pro uliční vpusti - výkres 09" 5*1,2*1,2*1,0</t>
  </si>
  <si>
    <t>"pro kanalizační šachty - výkres 09" 2*1,2*1,2*1,0</t>
  </si>
  <si>
    <t>153812111</t>
  </si>
  <si>
    <t>Trn z betonářské oceli včetně zainjektování při průměru oceli od 16 do 20 mm, délky přes 0,4 do 3,0 m</t>
  </si>
  <si>
    <t>-648638749</t>
  </si>
  <si>
    <t>https://podminky.urs.cz/item/CS_URS_2022_01/153812111</t>
  </si>
  <si>
    <t>"kotvení říms opěrných zdí - výkres 07, 09" 2*12"ks"</t>
  </si>
  <si>
    <t>16</t>
  </si>
  <si>
    <t>162751116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</si>
  <si>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</si>
  <si>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-1950444386</t>
  </si>
  <si>
    <t>https://podminky.urs.cz/item/CS_URS_2022_01/162751116</t>
  </si>
  <si>
    <t>na skládku do 9km</t>
  </si>
  <si>
    <t>"z jam za opěrami stávajícího mostu" 146,74</t>
  </si>
  <si>
    <t>"z koryta toku" 48,0+4,881</t>
  </si>
  <si>
    <t>"z dešťové kanalizace a uličních vpustí" 44,04+10,08</t>
  </si>
  <si>
    <t>"z jam pro opěrné zdi" 84,0</t>
  </si>
  <si>
    <t>17</t>
  </si>
  <si>
    <t>171251101</t>
  </si>
  <si>
    <t>Uložení sypanin do násypů strojně s rozprostřením sypaniny ve vrstvách a s hrubým urovnáním nezhutněných jakékoliv třídy těžitelnosti</t>
  </si>
  <si>
    <t>-1826736471</t>
  </si>
  <si>
    <t>https://podminky.urs.cz/item/CS_URS_2022_01/171251101</t>
  </si>
  <si>
    <t>"přehrazení toku pro převedení vody potrubím" 2*4,0*1,0"m2"</t>
  </si>
  <si>
    <t>18</t>
  </si>
  <si>
    <t>174151101</t>
  </si>
  <si>
    <t>Zásyp sypaninou z jakékoliv horniny strojně s uložením výkopku ve vrstvách se zhutněním jam, šachet, rýh nebo kolem objektů v těchto vykopávkách</t>
  </si>
  <si>
    <t>-684765006</t>
  </si>
  <si>
    <t>https://podminky.urs.cz/item/CS_URS_2022_01/174151101</t>
  </si>
  <si>
    <t>"před opěrami - výkres 05, 06" 2*1,0*0,5*10,0+4*1,0*1,0*(3*3,1+3,547)</t>
  </si>
  <si>
    <t>"dešťové kanalizace a připojek uličních vpustí" 1,5*0,85*(24,0+5*2,6)</t>
  </si>
  <si>
    <t>"uličních vpustí a kanalizačních šachet" 1,0*1,0*0,85*5+1,0*1,0*0,85*2</t>
  </si>
  <si>
    <t>19</t>
  </si>
  <si>
    <t>M</t>
  </si>
  <si>
    <t>58344171</t>
  </si>
  <si>
    <t>štěrkodrť frakce 0/32</t>
  </si>
  <si>
    <t>t</t>
  </si>
  <si>
    <t>-283129398</t>
  </si>
  <si>
    <t>"zásyp před opěrami" 61,388*2,0"t/m3</t>
  </si>
  <si>
    <t>20</t>
  </si>
  <si>
    <t>58981120</t>
  </si>
  <si>
    <t>recyklát betonový frakce 0/16</t>
  </si>
  <si>
    <t>212262253</t>
  </si>
  <si>
    <t>"zásyp dešťové kanalizace a připojek uličních vpustí" 47,175*2,0"t/m3"</t>
  </si>
  <si>
    <t>"zásyp uličních vpustí a kanalizačních šachet" 5,95*2,0"t/m3"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</si>
  <si>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</si>
  <si>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</si>
  <si>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1833504133</t>
  </si>
  <si>
    <t>https://podminky.urs.cz/item/CS_URS_2022_01/181111111</t>
  </si>
  <si>
    <t>"úprava terénu po bourání a výkopech" 307,0</t>
  </si>
  <si>
    <t>22</t>
  </si>
  <si>
    <t>181411132</t>
  </si>
  <si>
    <t>Založení trávníku na půdě předem připravené plochy do 1000 m2 výsevem včetně utažení parkového na svahu přes 1:5 do 1:2</t>
  </si>
  <si>
    <t>-407244563</t>
  </si>
  <si>
    <t>https://podminky.urs.cz/item/CS_URS_2022_01/181411132</t>
  </si>
  <si>
    <t>"svahové kužely a přilehlý terén - výkres 06" 100,0</t>
  </si>
  <si>
    <t>23</t>
  </si>
  <si>
    <t>00572474</t>
  </si>
  <si>
    <t>osivo směs travní krajinná-svahová</t>
  </si>
  <si>
    <t>kg</t>
  </si>
  <si>
    <t>1088983046</t>
  </si>
  <si>
    <t>100*0,02 'Přepočtené koeficientem množství</t>
  </si>
  <si>
    <t>24</t>
  </si>
  <si>
    <t>182351023</t>
  </si>
  <si>
    <t>Rozprostření a urovnání ornice ve svahu sklonu přes 1:5 strojně při souvislé ploše do 100 m2, tl. vrstvy do 200 mm</t>
  </si>
  <si>
    <t>-2078706706</t>
  </si>
  <si>
    <t>https://podminky.urs.cz/item/CS_URS_2022_01/182351023</t>
  </si>
  <si>
    <t>25</t>
  </si>
  <si>
    <t>10364101</t>
  </si>
  <si>
    <t xml:space="preserve">zemina pro terénní úpravy -  ornice</t>
  </si>
  <si>
    <t>-845605244</t>
  </si>
  <si>
    <t>100,0*0,15*1,8"t/m3</t>
  </si>
  <si>
    <t>26</t>
  </si>
  <si>
    <t>183111142</t>
  </si>
  <si>
    <t>Hloubení rýh pro vysazování rostlin v zemině tř.1 až 4 s výměnou půdy z 50% v rovině nebo na svahu do 1:5, šířky přes 200 do 400 mm, hl. do 400 mm</t>
  </si>
  <si>
    <t>407805509</t>
  </si>
  <si>
    <t>https://podminky.urs.cz/item/CS_URS_2022_01/183111142</t>
  </si>
  <si>
    <t>"obnova odstraněného živého plotu" 20,0</t>
  </si>
  <si>
    <t>27</t>
  </si>
  <si>
    <t>10321100</t>
  </si>
  <si>
    <t>zahradní substrát pro výsadbu VL</t>
  </si>
  <si>
    <t>499835979</t>
  </si>
  <si>
    <t>"obnova odstraněného živého plotu" 0,4*0,4*20,0/2</t>
  </si>
  <si>
    <t>1,6*0,08 'Přepočtené koeficientem množství</t>
  </si>
  <si>
    <t>28</t>
  </si>
  <si>
    <t>184102211</t>
  </si>
  <si>
    <t>Výsadba keře bez balu do předem vyhloubené jamky se zalitím v rovině nebo na svahu do 1:5 výšky do 1 m v terénu</t>
  </si>
  <si>
    <t>-107839975</t>
  </si>
  <si>
    <t>https://podminky.urs.cz/item/CS_URS_2022_01/184102211</t>
  </si>
  <si>
    <t>"obnova odstraněného živého plotu" 20,0*6"sazenic/m"</t>
  </si>
  <si>
    <t>29</t>
  </si>
  <si>
    <t>02652023</t>
  </si>
  <si>
    <t>zlatice prostřední /Forsythia intermedia -gold/ 40-60cm</t>
  </si>
  <si>
    <t>-1277557020</t>
  </si>
  <si>
    <t>30</t>
  </si>
  <si>
    <t>184911421</t>
  </si>
  <si>
    <t>Mulčování vysazených rostlin mulčovací kůrou, tl. do 100 mm v rovině nebo na svahu do 1:5</t>
  </si>
  <si>
    <t>-708544516</t>
  </si>
  <si>
    <t>https://podminky.urs.cz/item/CS_URS_2022_01/184911421</t>
  </si>
  <si>
    <t>"obnova odstraněného živého plotu" 0,6*20,0</t>
  </si>
  <si>
    <t>31</t>
  </si>
  <si>
    <t>10391100</t>
  </si>
  <si>
    <t>kůra mulčovací VL</t>
  </si>
  <si>
    <t>1485045034</t>
  </si>
  <si>
    <t>12*0,103 'Přepočtené koeficientem množství</t>
  </si>
  <si>
    <t>32</t>
  </si>
  <si>
    <t>185804311</t>
  </si>
  <si>
    <t>Zalití rostlin vodou plochy záhonů jednotlivě do 20 m2</t>
  </si>
  <si>
    <t>1787174175</t>
  </si>
  <si>
    <t>https://podminky.urs.cz/item/CS_URS_2022_01/185804311</t>
  </si>
  <si>
    <t>"obnova odstraněného živého plotu" 0,015*20,0</t>
  </si>
  <si>
    <t>Zakládání</t>
  </si>
  <si>
    <t>33</t>
  </si>
  <si>
    <t>212312111</t>
  </si>
  <si>
    <t>Lože pro trativody z betonu prostého</t>
  </si>
  <si>
    <t>-147986725</t>
  </si>
  <si>
    <t>https://podminky.urs.cz/item/CS_URS_2022_01/212312111</t>
  </si>
  <si>
    <t>"za opěrnými zdmi - výkres 07, 09" 0,5*0,3*(12,0+12,0+2,3+2,6)</t>
  </si>
  <si>
    <t>34</t>
  </si>
  <si>
    <t>212792213</t>
  </si>
  <si>
    <t>Odvodnění mostní opěry z plastových trub drenážní potrubí flexibilní DN 200</t>
  </si>
  <si>
    <t>-704330404</t>
  </si>
  <si>
    <t>https://podminky.urs.cz/item/CS_URS_2022_01/212792213</t>
  </si>
  <si>
    <t>"za rubem mostních opěr - výkres 09" 6,0+6,0</t>
  </si>
  <si>
    <t>"za rubem opěrných zdí - výkres 07, 09" 12,0+12,0+2,3+2,6</t>
  </si>
  <si>
    <t>35</t>
  </si>
  <si>
    <t>212972114</t>
  </si>
  <si>
    <t>Opláštění drenážních trub filtrační textilií DN 200</t>
  </si>
  <si>
    <t>269498715</t>
  </si>
  <si>
    <t>https://podminky.urs.cz/item/CS_URS_2022_01/212972114</t>
  </si>
  <si>
    <t>36</t>
  </si>
  <si>
    <t>213141131</t>
  </si>
  <si>
    <t>Zřízení vrstvy z geotextilie filtrační, separační, odvodňovací, ochranné, výztužné nebo protierozní ve sklonu přes 1:2 do 1:1, šířky do 3 m</t>
  </si>
  <si>
    <t>-1819117111</t>
  </si>
  <si>
    <t>https://podminky.urs.cz/item/CS_URS_2022_01/213141131</t>
  </si>
  <si>
    <t>"na rubu opěrných zdí - výkres 07, 09" (1,5+1,0+2*0,3)*12,0*2"vrtsvy"</t>
  </si>
  <si>
    <t>37</t>
  </si>
  <si>
    <t>69311081</t>
  </si>
  <si>
    <t>geotextilie netkaná separační, ochranná, filtrační, drenážní PES 300g/m2</t>
  </si>
  <si>
    <t>-1550886427</t>
  </si>
  <si>
    <t>74,4*1,1845 'Přepočtené koeficientem množství</t>
  </si>
  <si>
    <t>38</t>
  </si>
  <si>
    <t>213311151</t>
  </si>
  <si>
    <t>Polštáře zhutněné pod základy ze štěrkodrti netříděné</t>
  </si>
  <si>
    <t>2036541772</t>
  </si>
  <si>
    <t>https://podminky.urs.cz/item/CS_URS_2022_01/213311151</t>
  </si>
  <si>
    <t>"pod základy opěrných zdí - výkres 07, 09" 1,25*0,25*12,0*2</t>
  </si>
  <si>
    <t>39</t>
  </si>
  <si>
    <t>224411112</t>
  </si>
  <si>
    <t>Maloprofilové vrty průběžným sacím vrtáním průměru přes 156 do 195 mm do úklonu 45° v hl 0 až 25 m v hornině tř. I a II</t>
  </si>
  <si>
    <t>-451745881</t>
  </si>
  <si>
    <t>https://podminky.urs.cz/item/CS_URS_2022_01/224411112</t>
  </si>
  <si>
    <t>"pro mikropiloty - výkres 11" 2"opěry"*2"řady/základ"*5"pilot/řadu"*6,0"m</t>
  </si>
  <si>
    <t>40</t>
  </si>
  <si>
    <t>273321118</t>
  </si>
  <si>
    <t>Základové konstrukce z betonu železového desky ve výkopu nebo na hlavách pilot C 30/37</t>
  </si>
  <si>
    <t>884985753</t>
  </si>
  <si>
    <t>https://podminky.urs.cz/item/CS_URS_2022_01/273321118</t>
  </si>
  <si>
    <t>"výkres 09" 1,5*0,5*(6,685+6,689)</t>
  </si>
  <si>
    <t>41</t>
  </si>
  <si>
    <t>273354111</t>
  </si>
  <si>
    <t>Bednění základových konstrukcí desek zřízení</t>
  </si>
  <si>
    <t>1250194523</t>
  </si>
  <si>
    <t>https://podminky.urs.cz/item/CS_URS_2022_01/273354111</t>
  </si>
  <si>
    <t>"výkres 09" 2*0,5*(2*1,5+6,685+6,689)</t>
  </si>
  <si>
    <t>42</t>
  </si>
  <si>
    <t>273354211</t>
  </si>
  <si>
    <t>Bednění základových konstrukcí desek odstranění bednění</t>
  </si>
  <si>
    <t>-477584273</t>
  </si>
  <si>
    <t>https://podminky.urs.cz/item/CS_URS_2022_01/273354211</t>
  </si>
  <si>
    <t>43</t>
  </si>
  <si>
    <t>273361116</t>
  </si>
  <si>
    <t>Výztuž základových konstrukcí desek z betonářské oceli 10 505 (R) nebo BSt 500</t>
  </si>
  <si>
    <t>-583937360</t>
  </si>
  <si>
    <t>https://podminky.urs.cz/item/CS_URS_2022_01/273361116</t>
  </si>
  <si>
    <t>10,031"m3"*0,120"t/m3"</t>
  </si>
  <si>
    <t>44</t>
  </si>
  <si>
    <t>274311124</t>
  </si>
  <si>
    <t>Základové konstrukce z betonu prostého pasy, prahy, věnce a ostruhy ve výkopu nebo na hlavách pilot C 12/15</t>
  </si>
  <si>
    <t>-1059365185</t>
  </si>
  <si>
    <t>https://podminky.urs.cz/item/CS_URS_2022_01/274311124</t>
  </si>
  <si>
    <t>"pod drenáží za rubem opěr - výkres 09" 0,5*1,3*(5,2+5,4)</t>
  </si>
  <si>
    <t>45</t>
  </si>
  <si>
    <t>274354111</t>
  </si>
  <si>
    <t>Bednění základových konstrukcí pasů, prahů, věnců a ostruh zřízení</t>
  </si>
  <si>
    <t>791414464</t>
  </si>
  <si>
    <t>https://podminky.urs.cz/item/CS_URS_2022_01/274354111</t>
  </si>
  <si>
    <t>"pod drenáží za rubem opěr - výkres 09" 1,3*(5,2+5,4)</t>
  </si>
  <si>
    <t>46</t>
  </si>
  <si>
    <t>274354211</t>
  </si>
  <si>
    <t>Bednění základových konstrukcí pasů, prahů, věnců a ostruh odstranění bednění</t>
  </si>
  <si>
    <t>568996850</t>
  </si>
  <si>
    <t>https://podminky.urs.cz/item/CS_URS_2022_01/274354211</t>
  </si>
  <si>
    <t>47</t>
  </si>
  <si>
    <t>281602111</t>
  </si>
  <si>
    <t>Injektování povrchové s dvojitým obturátorem mikropilot nebo kotev tlakem do 0,60 MPa</t>
  </si>
  <si>
    <t>261642669</t>
  </si>
  <si>
    <t>https://podminky.urs.cz/item/CS_URS_2022_01/281602111</t>
  </si>
  <si>
    <t>"zálivka mikropilot - 1,5hod/pilotu" 20"pilot"*1,5</t>
  </si>
  <si>
    <t>48</t>
  </si>
  <si>
    <t>282602112</t>
  </si>
  <si>
    <t>Injektování povrchové s dvojitým obturátorem mikropilot nebo kotev tlakem přes 0,60 do 2,0 MPa</t>
  </si>
  <si>
    <t>-34943955</t>
  </si>
  <si>
    <t>https://podminky.urs.cz/item/CS_URS_2022_01/282602112</t>
  </si>
  <si>
    <t>"injektáž mikropilot - 2x1,5hod/pilotu" 20"pilot"*2*1,5</t>
  </si>
  <si>
    <t>49</t>
  </si>
  <si>
    <t>58522150</t>
  </si>
  <si>
    <t>cement portlandský směsný CEM II 32,5MPa</t>
  </si>
  <si>
    <t>-1957853479</t>
  </si>
  <si>
    <t>směs cement:voda=2,2:1</t>
  </si>
  <si>
    <t>"zálivka mikropilot - 320l směsi/pilotu" 20"pilot"*0,320"m3/pilotu"*1,2"t/m3"*0,69</t>
  </si>
  <si>
    <t>"injektáž mikropilot - 240l směsi/pilotu" 20"pilot"*0,240"m3/pilotu"*1,2"t/m3"*0,69*2"injektáže"</t>
  </si>
  <si>
    <t>50</t>
  </si>
  <si>
    <t>08211321</t>
  </si>
  <si>
    <t>voda pitná pro ostatní odběratele</t>
  </si>
  <si>
    <t>1931490291</t>
  </si>
  <si>
    <t>"zálivka mikropilot - 320l směsi/pilotu" 20"pilot"*0,320"m3/pilotu"*0,31</t>
  </si>
  <si>
    <t>"injektáž mikropilot - 240l směsi/pilotu" 20"pilot"*0,240"m3/pilotu"*0,31*2"injektáže"</t>
  </si>
  <si>
    <t>51</t>
  </si>
  <si>
    <t>283111113</t>
  </si>
  <si>
    <t>Zřízení ocelových, trubkových mikropilot tlakové i tahové svislé nebo odklon od svislice do 60° část hladká, průměru přes 105 do 115 mm</t>
  </si>
  <si>
    <t>543816853</t>
  </si>
  <si>
    <t>https://podminky.urs.cz/item/CS_URS_2022_01/283111113</t>
  </si>
  <si>
    <t>20"pilot"*(6,0-4,5)"m/pilotu"</t>
  </si>
  <si>
    <t>52</t>
  </si>
  <si>
    <t>283111123</t>
  </si>
  <si>
    <t>Zřízení ocelových, trubkových mikropilot tlakové i tahové svislé nebo odklon od svislice do 60° část manžetová, průměru přes 105 do 115 mm</t>
  </si>
  <si>
    <t>-846063781</t>
  </si>
  <si>
    <t>https://podminky.urs.cz/item/CS_URS_2022_01/283111123</t>
  </si>
  <si>
    <t>20"pilot"*4,5"m/pilotu"</t>
  </si>
  <si>
    <t>53</t>
  </si>
  <si>
    <t>14011080</t>
  </si>
  <si>
    <t>trubka ocelová bezešvá hladká jakost 11 353 108x20mm</t>
  </si>
  <si>
    <t>1623628195</t>
  </si>
  <si>
    <t>20"pilot"*6,0"m/pilotu"</t>
  </si>
  <si>
    <t>54</t>
  </si>
  <si>
    <t>283131113</t>
  </si>
  <si>
    <t>Zřízení hlav trubkových mikropilot namáhaných tlakem i tahem, průměru přes 105 do 115 mm</t>
  </si>
  <si>
    <t>-1294828885</t>
  </si>
  <si>
    <t>https://podminky.urs.cz/item/CS_URS_2022_01/283131113</t>
  </si>
  <si>
    <t>20"pilot"</t>
  </si>
  <si>
    <t>55</t>
  </si>
  <si>
    <t>13611248</t>
  </si>
  <si>
    <t>plech ocelový hladký jakost S235JR tl 20mm tabule</t>
  </si>
  <si>
    <t>-1800510804</t>
  </si>
  <si>
    <t>"hlavy pilot velikosti 400x400x20mm" 20"pilot"*0,4*0,4*0,02*7,85</t>
  </si>
  <si>
    <t>Svislé a kompletní konstrukce</t>
  </si>
  <si>
    <t>56</t>
  </si>
  <si>
    <t>317171126</t>
  </si>
  <si>
    <t>Kotvení monolitického betonu římsy do mostovky kotvou do vývrtu</t>
  </si>
  <si>
    <t>-1611844234</t>
  </si>
  <si>
    <t>https://podminky.urs.cz/item/CS_URS_2022_01/317171126</t>
  </si>
  <si>
    <t>"výkres 12" 10+11</t>
  </si>
  <si>
    <t>57</t>
  </si>
  <si>
    <t>54879202</t>
  </si>
  <si>
    <t xml:space="preserve">kotva do vývrtu pro kotvení mostní  římsy</t>
  </si>
  <si>
    <t>VLASTNÍ CENA</t>
  </si>
  <si>
    <t>-1924782427</t>
  </si>
  <si>
    <t>58</t>
  </si>
  <si>
    <t>317321018</t>
  </si>
  <si>
    <t>Římsy opěrných zdí a valů z betonu železového tř. C 30/37</t>
  </si>
  <si>
    <t>1915566739</t>
  </si>
  <si>
    <t>https://podminky.urs.cz/item/CS_URS_2022_01/317321018</t>
  </si>
  <si>
    <t>"výkres 12" 0,55*0,3*12,0*2</t>
  </si>
  <si>
    <t>59</t>
  </si>
  <si>
    <t>317321118</t>
  </si>
  <si>
    <t>Římsy ze železového betonu C 30/37</t>
  </si>
  <si>
    <t>-1985652238</t>
  </si>
  <si>
    <t>https://podminky.urs.cz/item/CS_URS_2022_01/317321118</t>
  </si>
  <si>
    <t>"výkres 12" (0,3*0,56+0,25*0,2)*(10,326+6,446+4,377)</t>
  </si>
  <si>
    <t>60</t>
  </si>
  <si>
    <t>317321191</t>
  </si>
  <si>
    <t>Římsy ze železového betonu Příplatek k cenám za betonáž malého rozsahu do 25 m3</t>
  </si>
  <si>
    <t>993189550</t>
  </si>
  <si>
    <t>https://podminky.urs.cz/item/CS_URS_2022_01/317321191</t>
  </si>
  <si>
    <t>61</t>
  </si>
  <si>
    <t>317353111</t>
  </si>
  <si>
    <t>Bednění říms opěrných zdí a valů jakéhokoliv tvaru přímých, zalomených nebo jinak zakřivených zřízení</t>
  </si>
  <si>
    <t>-1056594581</t>
  </si>
  <si>
    <t>https://podminky.urs.cz/item/CS_URS_2022_01/317353111</t>
  </si>
  <si>
    <t>"výkres 12" (0,55*0,3)*2+2*0,3*12,0*2</t>
  </si>
  <si>
    <t>62</t>
  </si>
  <si>
    <t>317353112</t>
  </si>
  <si>
    <t>Bednění říms opěrných zdí a valů jakéhokoliv tvaru přímých, zalomených nebo jinak zakřivených odstranění</t>
  </si>
  <si>
    <t>-826010569</t>
  </si>
  <si>
    <t>https://podminky.urs.cz/item/CS_URS_2022_01/317353112</t>
  </si>
  <si>
    <t>63</t>
  </si>
  <si>
    <t>317353121</t>
  </si>
  <si>
    <t>Bednění mostní římsy zřízení všech tvarů</t>
  </si>
  <si>
    <t>-1693578510</t>
  </si>
  <si>
    <t>https://podminky.urs.cz/item/CS_URS_2022_01/317353121</t>
  </si>
  <si>
    <t>"výkres 12" 4*(0,3*0,56+0,25*0,2)+(0,56+0,2)*(10,326+6,446+4,377)</t>
  </si>
  <si>
    <t>64</t>
  </si>
  <si>
    <t>317353221</t>
  </si>
  <si>
    <t>Bednění mostní římsy odstranění všech tvarů</t>
  </si>
  <si>
    <t>-1640814145</t>
  </si>
  <si>
    <t>https://podminky.urs.cz/item/CS_URS_2022_01/317353221</t>
  </si>
  <si>
    <t>65</t>
  </si>
  <si>
    <t>317361016</t>
  </si>
  <si>
    <t>Výztuž říms opěrných zdí a valů z oceli 10 505 (R) nebo BSt 500</t>
  </si>
  <si>
    <t>1774699903</t>
  </si>
  <si>
    <t>https://podminky.urs.cz/item/CS_URS_2022_01/317361016</t>
  </si>
  <si>
    <t>3,96"m3"*0,2"t/m3"</t>
  </si>
  <si>
    <t>66</t>
  </si>
  <si>
    <t>317361116</t>
  </si>
  <si>
    <t>Výztuž mostních železobetonových říms z betonářské oceli 10 505 (R) nebo BSt 500</t>
  </si>
  <si>
    <t>126216035</t>
  </si>
  <si>
    <t>https://podminky.urs.cz/item/CS_URS_2022_01/317361116</t>
  </si>
  <si>
    <t>4,61"m3"*0,2"t/m3"</t>
  </si>
  <si>
    <t>67</t>
  </si>
  <si>
    <t>317661132</t>
  </si>
  <si>
    <t>Výplň spár monolitické římsy tmelem silikonovým, spára šířky přes 15 do 40 mm</t>
  </si>
  <si>
    <t>-120893091</t>
  </si>
  <si>
    <t>https://podminky.urs.cz/item/CS_URS_2022_01/317661132</t>
  </si>
  <si>
    <t>"výkres 12" (0,3+0,55+0,3)*2</t>
  </si>
  <si>
    <t>68</t>
  </si>
  <si>
    <t>327215141</t>
  </si>
  <si>
    <t>Opěrné zdi z drátokamenných gravitačních konstrukcí (gabionů) z lomového kamene neupraveného výplňového na sucho ze svařovaných panelů z ocelových sítí s povrchovou úpravou galfan</t>
  </si>
  <si>
    <t>-1302192302</t>
  </si>
  <si>
    <t>https://podminky.urs.cz/item/CS_URS_2022_01/327215141</t>
  </si>
  <si>
    <t>výkres 07, 09</t>
  </si>
  <si>
    <t>"koše velikosti 1,0 x 1,0 x 1,0m" 1,0*1,0*1,0*24"ks"</t>
  </si>
  <si>
    <t>"koše velikosti 1,0 x 1,0 x 0,5m" 1,0*1,0*0,5*12"ks"</t>
  </si>
  <si>
    <t>69</t>
  </si>
  <si>
    <t>334323118</t>
  </si>
  <si>
    <t>Mostní opěry a úložné prahy z betonu železového C 30/37</t>
  </si>
  <si>
    <t>202349353</t>
  </si>
  <si>
    <t>https://podminky.urs.cz/item/CS_URS_2022_01/334323118</t>
  </si>
  <si>
    <t>"výkres 09" 2,05*0,5*(6,189+6,342)</t>
  </si>
  <si>
    <t>70</t>
  </si>
  <si>
    <t>334323218</t>
  </si>
  <si>
    <t>Mostní křídla a závěrné zídky z betonu železového C 30/37</t>
  </si>
  <si>
    <t>-1864430467</t>
  </si>
  <si>
    <t>https://podminky.urs.cz/item/CS_URS_2022_01/334323218</t>
  </si>
  <si>
    <t>"výkres 09" 2,05*0,5*(3*3,1+3,547)</t>
  </si>
  <si>
    <t>71</t>
  </si>
  <si>
    <t>334351112</t>
  </si>
  <si>
    <t>Bednění mostních opěr a úložných prahů ze systémového bednění zřízení z překližek, pro železobeton</t>
  </si>
  <si>
    <t>-2108705637</t>
  </si>
  <si>
    <t>https://podminky.urs.cz/item/CS_URS_2022_01/334351112</t>
  </si>
  <si>
    <t>"výkres 09" 2*2,05*(2*0,5+6,189+6,342)</t>
  </si>
  <si>
    <t>72</t>
  </si>
  <si>
    <t>334351211</t>
  </si>
  <si>
    <t>Bednění mostních opěr a úložných prahů ze systémového bednění odstranění z překližek</t>
  </si>
  <si>
    <t>1620321032</t>
  </si>
  <si>
    <t>https://podminky.urs.cz/item/CS_URS_2022_01/334351211</t>
  </si>
  <si>
    <t>73</t>
  </si>
  <si>
    <t>334352111</t>
  </si>
  <si>
    <t>Bednění mostních křídel a závěrných zídek ze systémového bednění zřízení z překližek</t>
  </si>
  <si>
    <t>1937213143</t>
  </si>
  <si>
    <t>https://podminky.urs.cz/item/CS_URS_2022_01/334352111</t>
  </si>
  <si>
    <t>"výkres 09" 2*2,05*(2*0,5+3*3,1+3,547)</t>
  </si>
  <si>
    <t>74</t>
  </si>
  <si>
    <t>334352211</t>
  </si>
  <si>
    <t>Bednění mostních křídel a závěrných zídek ze systémového bednění odstranění z překližek</t>
  </si>
  <si>
    <t>606761637</t>
  </si>
  <si>
    <t>https://podminky.urs.cz/item/CS_URS_2022_01/334352211</t>
  </si>
  <si>
    <t>75</t>
  </si>
  <si>
    <t>334361216</t>
  </si>
  <si>
    <t>Výztuž betonářská mostních konstrukcí opěr, úložných prahů, křídel, závěrných zídek, bloků ložisek, pilířů a sloupů z oceli 10 505 (R) nebo BSt 500 dříků opěr</t>
  </si>
  <si>
    <t>-1282783115</t>
  </si>
  <si>
    <t>https://podminky.urs.cz/item/CS_URS_2022_01/334361216</t>
  </si>
  <si>
    <t>12,844"m3"*0,150"t/m3"</t>
  </si>
  <si>
    <t>76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</si>
  <si>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</si>
  <si>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</si>
  <si>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1728130962</t>
  </si>
  <si>
    <t>https://podminky.urs.cz/item/CS_URS_2022_01/334361226</t>
  </si>
  <si>
    <t>13,168"m3"*0,150"t/m3"</t>
  </si>
  <si>
    <t>77</t>
  </si>
  <si>
    <t>334791114</t>
  </si>
  <si>
    <t>Prostup v betonových zdech z plastových trub průměru do DN 200</t>
  </si>
  <si>
    <t>1041880455</t>
  </si>
  <si>
    <t>https://podminky.urs.cz/item/CS_URS_2022_01/334791114</t>
  </si>
  <si>
    <t>"pro vyústění drenáže za opěrami přes křídlo do toku" 0,6</t>
  </si>
  <si>
    <t>78</t>
  </si>
  <si>
    <t>334791116</t>
  </si>
  <si>
    <t>Prostup v betonových zdech z plastových trub průměru do DN 315</t>
  </si>
  <si>
    <t>-1507232028</t>
  </si>
  <si>
    <t>https://podminky.urs.cz/item/CS_URS_2022_01/334791116</t>
  </si>
  <si>
    <t>"pro vyústění dešťové kanalizace přes opěru do toku" 0,6</t>
  </si>
  <si>
    <t>79</t>
  </si>
  <si>
    <t>338171113</t>
  </si>
  <si>
    <t>Montáž sloupků a vzpěr plotových ocelových trubkových nebo profilovaných výšky do 2,00 m se zabetonováním do 0,08 m3 do připravených jamek</t>
  </si>
  <si>
    <t>-786883409</t>
  </si>
  <si>
    <t>https://podminky.urs.cz/item/CS_URS_2022_01/338171113</t>
  </si>
  <si>
    <t>"obnova plotů - výkres 06" 45"sloupků"+8"vzpěr"</t>
  </si>
  <si>
    <t>80</t>
  </si>
  <si>
    <t>55342242</t>
  </si>
  <si>
    <t>sloupek plotový Pz 2250/48x1,5mm</t>
  </si>
  <si>
    <t>-850693728</t>
  </si>
  <si>
    <t>81</t>
  </si>
  <si>
    <t>55342276</t>
  </si>
  <si>
    <t>vzpěra plotová Pz 2500/38x1,5mm</t>
  </si>
  <si>
    <t>223023683</t>
  </si>
  <si>
    <t>82</t>
  </si>
  <si>
    <t>348101240</t>
  </si>
  <si>
    <t>Osazení vrat nebo vrátek k oplocení na sloupky ocelové, plochy jednotlivě přes 6 do 8 m2</t>
  </si>
  <si>
    <t>-1515839256</t>
  </si>
  <si>
    <t>https://podminky.urs.cz/item/CS_URS_2022_01/348101240</t>
  </si>
  <si>
    <t>"plotová brána" 1</t>
  </si>
  <si>
    <t>83</t>
  </si>
  <si>
    <t>55342363</t>
  </si>
  <si>
    <t>brána plotová dvoukřídlá Pz s PVC vrstvou 3740x1800mm</t>
  </si>
  <si>
    <t>1410070491</t>
  </si>
  <si>
    <t>84</t>
  </si>
  <si>
    <t>348401130</t>
  </si>
  <si>
    <t>Montáž oplocení z pletiva strojového s napínacími dráty přes 1,6 do 2,0 m</t>
  </si>
  <si>
    <t>-1620562749</t>
  </si>
  <si>
    <t>https://podminky.urs.cz/item/CS_URS_2022_01/348401130</t>
  </si>
  <si>
    <t>"obnova plotů - výkres 06" 31,6+20,2+38,2</t>
  </si>
  <si>
    <t>85</t>
  </si>
  <si>
    <t>31327513</t>
  </si>
  <si>
    <t>pletivo drátěné plastifikované se čtvercovými oky 55/2,5mm v 1600mm</t>
  </si>
  <si>
    <t>-202032441</t>
  </si>
  <si>
    <t>86</t>
  </si>
  <si>
    <t>388995212</t>
  </si>
  <si>
    <t>Chránička kabelů v římse z trub HDPE přes DN 80 do DN 110</t>
  </si>
  <si>
    <t>1209709679</t>
  </si>
  <si>
    <t>https://podminky.urs.cz/item/CS_URS_2022_01/388995212</t>
  </si>
  <si>
    <t>"výkres 12" (25,0+25,0)*2</t>
  </si>
  <si>
    <t>Vodorovné konstrukce</t>
  </si>
  <si>
    <t>87</t>
  </si>
  <si>
    <t>421321128</t>
  </si>
  <si>
    <t>Mostní železobetonové nosné konstrukce deskové nebo klenbové deskové, z betonu C 30/37</t>
  </si>
  <si>
    <t>-144218896</t>
  </si>
  <si>
    <t>https://podminky.urs.cz/item/CS_URS_2022_01/421321128</t>
  </si>
  <si>
    <t>"nosná konstrukce - výkres 09" 0,3*6,0*2,75+2*0,55*6,0*0,5+2*0,7*6,0*(0,55+0,3)/2</t>
  </si>
  <si>
    <t>88</t>
  </si>
  <si>
    <t>421321192</t>
  </si>
  <si>
    <t>Mostní železobetonové nosné konstrukce deskové nebo klenbové Příplatek k cenám za betonáž malého rozsahu do 50 m3</t>
  </si>
  <si>
    <t>-2010951919</t>
  </si>
  <si>
    <t>https://podminky.urs.cz/item/CS_URS_2022_01/421321192</t>
  </si>
  <si>
    <t>89</t>
  </si>
  <si>
    <t>421361226</t>
  </si>
  <si>
    <t>Výztuž deskových konstrukcí z betonářské oceli 10 505 (R) nebo BSt 500 deskového mostu</t>
  </si>
  <si>
    <t>-338661259</t>
  </si>
  <si>
    <t>https://podminky.urs.cz/item/CS_URS_2022_01/421361226</t>
  </si>
  <si>
    <t>11,82"m3"*0,2"t/m3"</t>
  </si>
  <si>
    <t>90</t>
  </si>
  <si>
    <t>421955112</t>
  </si>
  <si>
    <t>Bednění na mostní skruži zřízení bednění z překližek</t>
  </si>
  <si>
    <t>1249257230</t>
  </si>
  <si>
    <t>https://podminky.urs.cz/item/CS_URS_2022_01/421955112</t>
  </si>
  <si>
    <t>"nosná konstrukce - výkres 09" (6,0+0,3*2)*5,2+0,6*(5,2+5,4)+4*0,6*1,2</t>
  </si>
  <si>
    <t>91</t>
  </si>
  <si>
    <t>421955212</t>
  </si>
  <si>
    <t>Bednění na mostní skruži odstranění bednění z překližek</t>
  </si>
  <si>
    <t>379326246</t>
  </si>
  <si>
    <t>https://podminky.urs.cz/item/CS_URS_2022_01/421955212</t>
  </si>
  <si>
    <t>92</t>
  </si>
  <si>
    <t>451315124</t>
  </si>
  <si>
    <t>Podkladní a výplňové vrstvy z betonu prostého tloušťky do 150 mm, z betonu C 12/15</t>
  </si>
  <si>
    <t>2014726431</t>
  </si>
  <si>
    <t>https://podminky.urs.cz/item/CS_URS_2022_01/451315124</t>
  </si>
  <si>
    <t>"pod základy opěr - výkres 09" 2*2,5*7,7</t>
  </si>
  <si>
    <t>"pod základy opěrných zdí - výkres 07, 09" 1,8*12,5*2</t>
  </si>
  <si>
    <t>93</t>
  </si>
  <si>
    <t>451475121</t>
  </si>
  <si>
    <t>Podkladní vrstva plastbetonová samonivelační, tloušťky do 10 mm první vrstva</t>
  </si>
  <si>
    <t>-1263100533</t>
  </si>
  <si>
    <t>https://podminky.urs.cz/item/CS_URS_2022_01/451475121</t>
  </si>
  <si>
    <t>"lože pod ovodňovače izolace" 4*0,25*0,25</t>
  </si>
  <si>
    <t>"podlití zábradelních sloupků" (12+12)"sloupků"*0,25*0,25"m"</t>
  </si>
  <si>
    <t>94</t>
  </si>
  <si>
    <t>451477121</t>
  </si>
  <si>
    <t>Podkladní vrstva plastbetonová drenážní, tloušťky do 20 mm první vrstva</t>
  </si>
  <si>
    <t>1986764987</t>
  </si>
  <si>
    <t>https://podminky.urs.cz/item/CS_URS_2022_01/451477121</t>
  </si>
  <si>
    <t>"odvodnění povrchu izolace" 2*0,15*5,158</t>
  </si>
  <si>
    <t>95</t>
  </si>
  <si>
    <t>451477122</t>
  </si>
  <si>
    <t>Podkladní vrstva plastbetonová drenážní, tloušťky do 20 mm každá další vrstva</t>
  </si>
  <si>
    <t>476651605</t>
  </si>
  <si>
    <t>https://podminky.urs.cz/item/CS_URS_2022_01/451477122</t>
  </si>
  <si>
    <t>96</t>
  </si>
  <si>
    <t>451571111</t>
  </si>
  <si>
    <t>Lože pod dlažby ze štěrkopísků, tl. vrstvy do 100 mm</t>
  </si>
  <si>
    <t>339456761</t>
  </si>
  <si>
    <t>https://podminky.urs.cz/item/CS_URS_2022_01/451571111</t>
  </si>
  <si>
    <t>"pod mostem - výkres 05, 06" 17,663+10,744+6,6*4,126</t>
  </si>
  <si>
    <t>97</t>
  </si>
  <si>
    <t>451572111</t>
  </si>
  <si>
    <t>Lože pod potrubí, stoky a drobné objekty v otevřeném výkopu z kameniva drobného těženého 0 až 4 mm</t>
  </si>
  <si>
    <t>589868813</t>
  </si>
  <si>
    <t>https://podminky.urs.cz/item/CS_URS_2022_01/451572111</t>
  </si>
  <si>
    <t>dle VL 2 231.04 a výkresu 09</t>
  </si>
  <si>
    <t>"přípojky uličních vpustí" 1,0*0,1*5*2,6</t>
  </si>
  <si>
    <t>"potrubí dešťové kanalizace" 1,0*0,1*24,0</t>
  </si>
  <si>
    <t>98</t>
  </si>
  <si>
    <t>452112112</t>
  </si>
  <si>
    <t>Osazení betonových dílců prstenců nebo rámů pod poklopy a mříže, výšky do 100 mm</t>
  </si>
  <si>
    <t>961221125</t>
  </si>
  <si>
    <t>https://podminky.urs.cz/item/CS_URS_2022_01/452112112</t>
  </si>
  <si>
    <t>"uliční vpusti" 5</t>
  </si>
  <si>
    <t>"kanalizační šachty" 2</t>
  </si>
  <si>
    <t>99</t>
  </si>
  <si>
    <t>59223864</t>
  </si>
  <si>
    <t>prstenec pro uliční vpusť vyrovnávací betonový 390x60x130mm</t>
  </si>
  <si>
    <t>-154448375</t>
  </si>
  <si>
    <t>100</t>
  </si>
  <si>
    <t>59224013</t>
  </si>
  <si>
    <t>prstenec šachtový vyrovnávací betonový 625x100x100mm</t>
  </si>
  <si>
    <t>323957858</t>
  </si>
  <si>
    <t>101</t>
  </si>
  <si>
    <t>458311131</t>
  </si>
  <si>
    <t>Výplňové klíny a filtrační vrstvy za opěrou z betonu hutněného po vrstvách filtračního drenážního</t>
  </si>
  <si>
    <t>596927091</t>
  </si>
  <si>
    <t>https://podminky.urs.cz/item/CS_URS_2022_01/458311131</t>
  </si>
  <si>
    <t xml:space="preserve">"výkres 05, 06"  1,2*1,2*(5,2+5,4)</t>
  </si>
  <si>
    <t>102</t>
  </si>
  <si>
    <t>458501112</t>
  </si>
  <si>
    <t>Výplňové klíny za opěrou z kameniva hutněného po vrstvách drceného</t>
  </si>
  <si>
    <t>-1083348317</t>
  </si>
  <si>
    <t>https://podminky.urs.cz/item/CS_URS_2022_01/458501112</t>
  </si>
  <si>
    <t xml:space="preserve">"za mostními opěrami - výkres 05, 06"  2,0*2,0*(5,2+5,4)</t>
  </si>
  <si>
    <t>"za opěrnými zdmi - výkres 07, 09" 1,3*1,3*12,0+0,8*0,8*12,0</t>
  </si>
  <si>
    <t>103</t>
  </si>
  <si>
    <t>461310312</t>
  </si>
  <si>
    <t>Patka z betonu prostého do rýhy nebo do bednění s provedením dilatačních spár v osové vzdálenosti 2 m a jejich zalitím živičnou zálivkou z betonu pro prostředí s mrazovými cykly tř. C 25/30</t>
  </si>
  <si>
    <t>1489617017</t>
  </si>
  <si>
    <t>https://podminky.urs.cz/item/CS_URS_2022_01/461310312</t>
  </si>
  <si>
    <t>104</t>
  </si>
  <si>
    <t>462511270</t>
  </si>
  <si>
    <t>Zához z lomového kamene neupraveného záhozového bez proštěrkování z terénu, hmotnosti jednotlivých kamenů do 200 kg</t>
  </si>
  <si>
    <t>1941239188</t>
  </si>
  <si>
    <t>https://podminky.urs.cz/item/CS_URS_2022_01/462511270</t>
  </si>
  <si>
    <t>"ve dně podél betonových prahů" 0,6*0,8*(4,335+5,833)</t>
  </si>
  <si>
    <t>105</t>
  </si>
  <si>
    <t>465511127</t>
  </si>
  <si>
    <t>Dlažba z lomového kamene lomařsky upraveného na sucho s vyklínováním kamenem, s vyplněním spár těženým kamenivem, drnem nebo ornicí s osetím, tl. kamene 200 mm</t>
  </si>
  <si>
    <t>-1486253059</t>
  </si>
  <si>
    <t>https://podminky.urs.cz/item/CS_URS_2022_01/465511127</t>
  </si>
  <si>
    <t>106</t>
  </si>
  <si>
    <t>465513156</t>
  </si>
  <si>
    <t>Dlažba svahu u mostních opěr z upraveného lomového žulového kamene s vyspárováním maltou MC 25, šíře spáry 15 mm do betonového lože C 25/30 tloušťky 200 mm, plochy do 10 m2</t>
  </si>
  <si>
    <t>-1898337364</t>
  </si>
  <si>
    <t>https://podminky.urs.cz/item/CS_URS_2022_01/465513156</t>
  </si>
  <si>
    <t>"za římsami - výkres 06" 0,334+1,988+4,766</t>
  </si>
  <si>
    <t>Komunikace pozemní</t>
  </si>
  <si>
    <t>107</t>
  </si>
  <si>
    <t>564851011</t>
  </si>
  <si>
    <t>Podklad ze štěrkodrti ŠD s rozprostřením a zhutněním plochy jednotlivě do 100 m2, po zhutnění tl. 150 mm</t>
  </si>
  <si>
    <t>-305962528</t>
  </si>
  <si>
    <t>https://podminky.urs.cz/item/CS_URS_2022_01/564851011</t>
  </si>
  <si>
    <t>vozovka na předmostích - výměry určeny odměřením a výpočtem z digitálního podkladu</t>
  </si>
  <si>
    <t>"ochranná vrstva vozovky" 343,048-5,5*5,158"plocha mostu"</t>
  </si>
  <si>
    <t>"podkladní vrstva vozovky" 343,048-5,5*5,158"plocha mostu"</t>
  </si>
  <si>
    <t>108</t>
  </si>
  <si>
    <t>565135121</t>
  </si>
  <si>
    <t>Asfaltový beton vrstva podkladní ACP 16 (obalované kamenivo střednězrnné - OKS) s rozprostřením a zhutněním v pruhu šířky přes 3 m, po zhutnění tl. 50 mm</t>
  </si>
  <si>
    <t>-1737894516</t>
  </si>
  <si>
    <t>https://podminky.urs.cz/item/CS_URS_2022_01/565135121</t>
  </si>
  <si>
    <t>109</t>
  </si>
  <si>
    <t>573191111</t>
  </si>
  <si>
    <t>Postřik infiltrační kationaktivní emulzí v množství 1,00 kg/m2</t>
  </si>
  <si>
    <t>-1039347632</t>
  </si>
  <si>
    <t>https://podminky.urs.cz/item/CS_URS_2022_01/573191111</t>
  </si>
  <si>
    <t>"na štěrkové podkladní vrstvě vozovky" 343,048-5,5*5,158"plocha mostu"</t>
  </si>
  <si>
    <t>110</t>
  </si>
  <si>
    <t>573231107</t>
  </si>
  <si>
    <t>Postřik spojovací PS bez posypu kamenivem ze silniční emulze, v množství 0,40 kg/m2</t>
  </si>
  <si>
    <t>569023402</t>
  </si>
  <si>
    <t>https://podminky.urs.cz/item/CS_URS_2022_01/573231107</t>
  </si>
  <si>
    <t>"na asfaltové podkladní vrstvě vozovky" 343,048-5,5*5,158"plocha mostu"</t>
  </si>
  <si>
    <t>111</t>
  </si>
  <si>
    <t>573231108</t>
  </si>
  <si>
    <t>Postřik spojovací PS bez posypu kamenivem ze silniční emulze, v množství 0,50 kg/m2</t>
  </si>
  <si>
    <t>541644316</t>
  </si>
  <si>
    <t>https://podminky.urs.cz/item/CS_URS_2022_01/573231108</t>
  </si>
  <si>
    <t>112</t>
  </si>
  <si>
    <t>577134121</t>
  </si>
  <si>
    <t>Asfaltový beton vrstva obrusná ACO 11 (ABS) s rozprostřením a se zhutněním z nemodifikovaného asfaltu v pruhu šířky přes 3 m tř. I, po zhutnění tl. 40 mm</t>
  </si>
  <si>
    <t>-882912987</t>
  </si>
  <si>
    <t>https://podminky.urs.cz/item/CS_URS_2022_01/577134121</t>
  </si>
  <si>
    <t>vozovka v celé ploše úpravy - výměry určeny odměřením a výpočtem z digitálního podkladu</t>
  </si>
  <si>
    <t>"obrusná vrstva vozovky" 343,048</t>
  </si>
  <si>
    <t>113</t>
  </si>
  <si>
    <t>578133232</t>
  </si>
  <si>
    <t>Litý asfalt MA 11 (LAS) s rozprostřením z modifikovaného asfaltu v pruhu šířky přes 3 m tl. 35 mm</t>
  </si>
  <si>
    <t>1132777791</t>
  </si>
  <si>
    <t>https://podminky.urs.cz/item/CS_URS_2022_01/578133232</t>
  </si>
  <si>
    <t xml:space="preserve">"ochrana izolace na mostovce - výkres 04, 05, 06"  5,5*5,158</t>
  </si>
  <si>
    <t>Úpravy povrchů, podlahy a osazování výplní</t>
  </si>
  <si>
    <t>114</t>
  </si>
  <si>
    <t>628611111</t>
  </si>
  <si>
    <t>Nátěr mostních betonových konstrukcí akrylátový na siloxanové a plasticko-elastické bázi 2x impregnační OS-A</t>
  </si>
  <si>
    <t>-1618814839</t>
  </si>
  <si>
    <t>https://podminky.urs.cz/item/CS_URS_2022_01/628611111</t>
  </si>
  <si>
    <t>"povrch mostních říms - výkres 12" (0,56+0,55+0,15)*(10,326+6,446+4,377)</t>
  </si>
  <si>
    <t>"povrch říms na opěrných zdech - výkres 12" (0,3+0,55+0,15)*12,0*2</t>
  </si>
  <si>
    <t>Trubní vedení</t>
  </si>
  <si>
    <t>115</t>
  </si>
  <si>
    <t>871355241</t>
  </si>
  <si>
    <t>Kanalizační potrubí z tvrdého PVC v otevřeném výkopu ve sklonu do 20 %, hladkého plnostěnného vícevrstvého, tuhost třídy SN 12 DN 200</t>
  </si>
  <si>
    <t>755274562</t>
  </si>
  <si>
    <t>https://podminky.urs.cz/item/CS_URS_2022_01/871355241</t>
  </si>
  <si>
    <t>"přípojky uličních vpustí - výkres 09" 5*2,6</t>
  </si>
  <si>
    <t>116</t>
  </si>
  <si>
    <t>871375241</t>
  </si>
  <si>
    <t>Kanalizační potrubí z tvrdého PVC v otevřeném výkopu ve sklonu do 20 %, hladkého plnostěnného vícevrstvého, tuhost třídy SN 12 DN 300</t>
  </si>
  <si>
    <t>1340907698</t>
  </si>
  <si>
    <t>https://podminky.urs.cz/item/CS_URS_2022_01/871375241</t>
  </si>
  <si>
    <t>"potrubí dešťové kanalizace - výkres 09" 24,0</t>
  </si>
  <si>
    <t>117</t>
  </si>
  <si>
    <t>894411121</t>
  </si>
  <si>
    <t>Zřízení šachet kanalizačních z betonových dílců výšky vstupu do 1,50 m s obložením dna betonem tř. C 25/30, na potrubí DN přes 200 do 300</t>
  </si>
  <si>
    <t>-1850280119</t>
  </si>
  <si>
    <t>https://podminky.urs.cz/item/CS_URS_2022_01/894411121</t>
  </si>
  <si>
    <t>118</t>
  </si>
  <si>
    <t>59224029</t>
  </si>
  <si>
    <t>dno betonové šachtové DN 300 betonový žlab i nástupnice 100x78,5x15cm</t>
  </si>
  <si>
    <t>124497098</t>
  </si>
  <si>
    <t>119</t>
  </si>
  <si>
    <t>59224051</t>
  </si>
  <si>
    <t>skruž pro kanalizační šachty se zabudovanými stupadly 100x50x12cm</t>
  </si>
  <si>
    <t>-204955237</t>
  </si>
  <si>
    <t>120</t>
  </si>
  <si>
    <t>59224075</t>
  </si>
  <si>
    <t>deska betonová zákrytová k ukončení šachet 1000/625x200mm</t>
  </si>
  <si>
    <t>1578363709</t>
  </si>
  <si>
    <t>121</t>
  </si>
  <si>
    <t>59224660</t>
  </si>
  <si>
    <t>poklop šachtový betonová výplň+litina 785(610)x16mm D400 bez odvětrání</t>
  </si>
  <si>
    <t>1655014667</t>
  </si>
  <si>
    <t>122</t>
  </si>
  <si>
    <t>895941302</t>
  </si>
  <si>
    <t>Osazení vpusti uliční z betonových dílců DN 450 dno s kalištěm</t>
  </si>
  <si>
    <t>-250013529</t>
  </si>
  <si>
    <t>https://podminky.urs.cz/item/CS_URS_2022_01/895941302</t>
  </si>
  <si>
    <t>123</t>
  </si>
  <si>
    <t>59224495</t>
  </si>
  <si>
    <t>vpusť uliční DN 450 kaliště nízké 450/240x50mm</t>
  </si>
  <si>
    <t>306583150</t>
  </si>
  <si>
    <t>124</t>
  </si>
  <si>
    <t>895941314</t>
  </si>
  <si>
    <t>Osazení vpusti uliční z betonových dílců DN 450 skruž horní 570 mm</t>
  </si>
  <si>
    <t>-305011327</t>
  </si>
  <si>
    <t>https://podminky.urs.cz/item/CS_URS_2022_01/895941314</t>
  </si>
  <si>
    <t>125</t>
  </si>
  <si>
    <t>59224486</t>
  </si>
  <si>
    <t>vpusť uliční DN 450 skruž horní betonová 450/570x50mm</t>
  </si>
  <si>
    <t>-1583249235</t>
  </si>
  <si>
    <t>126</t>
  </si>
  <si>
    <t>895941331</t>
  </si>
  <si>
    <t>Osazení vpusti uliční z betonových dílců DN 450 skruž průběžná s výtokem</t>
  </si>
  <si>
    <t>-1033713462</t>
  </si>
  <si>
    <t>https://podminky.urs.cz/item/CS_URS_2022_01/895941331</t>
  </si>
  <si>
    <t>127</t>
  </si>
  <si>
    <t>59224492</t>
  </si>
  <si>
    <t>vpusť uliční DN 450 skruž průběžná s odtokem 200mm PVC 450/450x50mm</t>
  </si>
  <si>
    <t>755542202</t>
  </si>
  <si>
    <t>128</t>
  </si>
  <si>
    <t>899204112</t>
  </si>
  <si>
    <t>Osazení mříží včetně rámů a košů na bahno pro třídu zatížení D400, E600</t>
  </si>
  <si>
    <t>-1293615791</t>
  </si>
  <si>
    <t>https://podminky.urs.cz/item/CS_URS_2022_01/899204112</t>
  </si>
  <si>
    <t>129</t>
  </si>
  <si>
    <t>59224481</t>
  </si>
  <si>
    <t>mříž vtoková s rámem pro uliční vpusť 500x500, zatížení 40 tun</t>
  </si>
  <si>
    <t>-1704936849</t>
  </si>
  <si>
    <t>130</t>
  </si>
  <si>
    <t>911121111</t>
  </si>
  <si>
    <t>Montáž zábradlí ocelového přichyceného vruty do betonového podkladu</t>
  </si>
  <si>
    <t>669138596</t>
  </si>
  <si>
    <t>https://podminky.urs.cz/item/CS_URS_2022_01/911121111</t>
  </si>
  <si>
    <t>"výkres 04, 06" 21,83+18,2+4,13</t>
  </si>
  <si>
    <t>131</t>
  </si>
  <si>
    <t>553423</t>
  </si>
  <si>
    <t>ocelové mostní zábradlí vč PKO zinkováním s 3 vrstvým nátěrem</t>
  </si>
  <si>
    <t>814232081</t>
  </si>
  <si>
    <t>132</t>
  </si>
  <si>
    <t>914111111</t>
  </si>
  <si>
    <t>Montáž svislé dopravní značky základní velikosti do 1 m2 objímkami na sloupky nebo konzoly</t>
  </si>
  <si>
    <t>-1368628502</t>
  </si>
  <si>
    <t>https://podminky.urs.cz/item/CS_URS_2022_01/914111111</t>
  </si>
  <si>
    <t>"2xB13, 2x E13" 2+2</t>
  </si>
  <si>
    <t>133</t>
  </si>
  <si>
    <t>40445620</t>
  </si>
  <si>
    <t>zákazové, příkazové dopravní značky B1-B34, C1-15 700mm</t>
  </si>
  <si>
    <t>419525393</t>
  </si>
  <si>
    <t>134</t>
  </si>
  <si>
    <t>40445638</t>
  </si>
  <si>
    <t>informativní značky směrové IS16, IS17, E13 500x300mm</t>
  </si>
  <si>
    <t>-177215109</t>
  </si>
  <si>
    <t>135</t>
  </si>
  <si>
    <t>914112111</t>
  </si>
  <si>
    <t>Tabulka s označením evidenčního čísla mostu na sloupek</t>
  </si>
  <si>
    <t>1008211984</t>
  </si>
  <si>
    <t>https://podminky.urs.cz/item/CS_URS_2022_01/914112111</t>
  </si>
  <si>
    <t>136</t>
  </si>
  <si>
    <t>914511111</t>
  </si>
  <si>
    <t>Montáž sloupku dopravních značek délky do 3,5 m do betonového základu</t>
  </si>
  <si>
    <t>-39937985</t>
  </si>
  <si>
    <t>https://podminky.urs.cz/item/CS_URS_2022_01/914511111</t>
  </si>
  <si>
    <t>"2x(B13+E13)" 1+1</t>
  </si>
  <si>
    <t>137</t>
  </si>
  <si>
    <t>40445225</t>
  </si>
  <si>
    <t>sloupek pro dopravní značku Zn D 60mm v 3,5m</t>
  </si>
  <si>
    <t>728219613</t>
  </si>
  <si>
    <t>138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</si>
  <si>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</si>
  <si>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</si>
  <si>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-73254283</t>
  </si>
  <si>
    <t>https://podminky.urs.cz/item/CS_URS_2022_01/916131213</t>
  </si>
  <si>
    <t>"ve vozovce - výkres 06" 15,353+15,922+11,965+3,234+4,256+4,778</t>
  </si>
  <si>
    <t>139</t>
  </si>
  <si>
    <t>59217031</t>
  </si>
  <si>
    <t>obrubník betonový silniční 1000x150x250mm</t>
  </si>
  <si>
    <t>394286186</t>
  </si>
  <si>
    <t>55,508*1,02 'Přepočtené koeficientem množství</t>
  </si>
  <si>
    <t>140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</si>
  <si>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</si>
  <si>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</si>
  <si>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1668502452</t>
  </si>
  <si>
    <t>https://podminky.urs.cz/item/CS_URS_2022_01/916231213</t>
  </si>
  <si>
    <t>"lemování kamenných dlažeb - výkres 06" 3,634+5,639+1,277+5,739+3,406+0,2</t>
  </si>
  <si>
    <t>141</t>
  </si>
  <si>
    <t>59217017</t>
  </si>
  <si>
    <t>obrubník betonový chodníkový 1000x100x250mm</t>
  </si>
  <si>
    <t>-236789380</t>
  </si>
  <si>
    <t>19,895*1,02 'Přepočtené koeficientem množství</t>
  </si>
  <si>
    <t>142</t>
  </si>
  <si>
    <t>919112233</t>
  </si>
  <si>
    <t>Řezání dilatačních spár v živičném krytu vytvoření komůrky pro těsnící zálivku šířky 20 mm, hloubky 40 mm</t>
  </si>
  <si>
    <t>149160017</t>
  </si>
  <si>
    <t>https://podminky.urs.cz/item/CS_URS_2022_01/919112233</t>
  </si>
  <si>
    <t>v místě přechodu mostu na předmostí a v napojení na stávající vozovku</t>
  </si>
  <si>
    <t>2*5,636+6,2+4,0+1,4+3,3+3,0</t>
  </si>
  <si>
    <t>na styku římsy a vozovky</t>
  </si>
  <si>
    <t>22,326+22,940</t>
  </si>
  <si>
    <t>143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</si>
  <si>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</si>
  <si>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</si>
  <si>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-1726530432</t>
  </si>
  <si>
    <t>https://podminky.urs.cz/item/CS_URS_2022_01/919122132</t>
  </si>
  <si>
    <t>144</t>
  </si>
  <si>
    <t>919726122</t>
  </si>
  <si>
    <t>Geotextilie netkaná pro ochranu, separaci nebo filtraci měrná hmotnost přes 200 do 300 g/m2</t>
  </si>
  <si>
    <t>1244422325</t>
  </si>
  <si>
    <t>https://podminky.urs.cz/item/CS_URS_2022_01/919726122</t>
  </si>
  <si>
    <t>"pod drenážní plastbetonové pásy" 2*0,3*5,2</t>
  </si>
  <si>
    <t>145</t>
  </si>
  <si>
    <t>919735111</t>
  </si>
  <si>
    <t>Řezání stávajícího živičného krytu nebo podkladu hloubky do 50 mm</t>
  </si>
  <si>
    <t>-1892949957</t>
  </si>
  <si>
    <t>https://podminky.urs.cz/item/CS_URS_2022_01/919735111</t>
  </si>
  <si>
    <t xml:space="preserve">"vymezení odstranění vozovky - výkres  06" 6,2+4,0+1,4+3,3+3,0</t>
  </si>
  <si>
    <t>146</t>
  </si>
  <si>
    <t>931626111</t>
  </si>
  <si>
    <t>Úprava dilatační spáry konstrukcí z prostého nebo železového betonu asfaltová úprava jednonásobným nátěrem</t>
  </si>
  <si>
    <t>-958020764</t>
  </si>
  <si>
    <t>https://podminky.urs.cz/item/CS_URS_2022_01/931626111</t>
  </si>
  <si>
    <t>na římse pro přilnavost vozovkových vrstev</t>
  </si>
  <si>
    <t>0,05*(22,326+22,940)</t>
  </si>
  <si>
    <t>na římse pro přilnavost zálivky</t>
  </si>
  <si>
    <t>147</t>
  </si>
  <si>
    <t>936941121</t>
  </si>
  <si>
    <t>Odvodňovač izolace mostovky osazení do plastbetonu, odvodňovače nerezového</t>
  </si>
  <si>
    <t>665787199</t>
  </si>
  <si>
    <t>https://podminky.urs.cz/item/CS_URS_2022_01/936941121</t>
  </si>
  <si>
    <t>"výkres 09" 4</t>
  </si>
  <si>
    <t>148</t>
  </si>
  <si>
    <t>553429</t>
  </si>
  <si>
    <t>odvodňovač izolace nerezový podle VL 4 406.11</t>
  </si>
  <si>
    <t>-672202324</t>
  </si>
  <si>
    <t>149</t>
  </si>
  <si>
    <t>936941131</t>
  </si>
  <si>
    <t>Odvodňovač izolace mostovky chránička odvodňovače průměru 63 mm</t>
  </si>
  <si>
    <t>255036207</t>
  </si>
  <si>
    <t>https://podminky.urs.cz/item/CS_URS_2022_01/936941131</t>
  </si>
  <si>
    <t>"výkres 09" 4*0,25</t>
  </si>
  <si>
    <t>150</t>
  </si>
  <si>
    <t>936942211</t>
  </si>
  <si>
    <t>Zhotovení tabulky s letopočtem opravy nebo větší údržby vložením šablony do bednění</t>
  </si>
  <si>
    <t>742700032</t>
  </si>
  <si>
    <t>https://podminky.urs.cz/item/CS_URS_2022_01/936942211</t>
  </si>
  <si>
    <t>151</t>
  </si>
  <si>
    <t>946231111</t>
  </si>
  <si>
    <t>Zavěšené lešení pod bednění mostních říms pracovní a podpěrné s vyložením do 0,90 m montáž</t>
  </si>
  <si>
    <t>-1072488129</t>
  </si>
  <si>
    <t>https://podminky.urs.cz/item/CS_URS_2022_01/946231111</t>
  </si>
  <si>
    <t>"výkres 12" 10,326+6,446+4,377</t>
  </si>
  <si>
    <t>152</t>
  </si>
  <si>
    <t>946231121</t>
  </si>
  <si>
    <t>Zavěšené lešení pod bednění mostních říms pracovní a podpěrné s vyložením do 0,90 m demontáž</t>
  </si>
  <si>
    <t>-190034311</t>
  </si>
  <si>
    <t>https://podminky.urs.cz/item/CS_URS_2022_01/946231121</t>
  </si>
  <si>
    <t>153</t>
  </si>
  <si>
    <t>948411111</t>
  </si>
  <si>
    <t>Podpěrné skruže a podpěry dočasné kovové zřízení skruží z věží výšky do 10 m</t>
  </si>
  <si>
    <t>-601715243</t>
  </si>
  <si>
    <t>https://podminky.urs.cz/item/CS_URS_2022_01/948411111</t>
  </si>
  <si>
    <t>"bednění nosné konstrukce - výkres 09" 4,0*6,0*2,8</t>
  </si>
  <si>
    <t>154</t>
  </si>
  <si>
    <t>948411211</t>
  </si>
  <si>
    <t>Podpěrné skruže a podpěry dočasné kovové odstranění skruží z věží výšky do 10 m</t>
  </si>
  <si>
    <t>-1436308266</t>
  </si>
  <si>
    <t>https://podminky.urs.cz/item/CS_URS_2022_01/948411211</t>
  </si>
  <si>
    <t>155</t>
  </si>
  <si>
    <t>948411911</t>
  </si>
  <si>
    <t>Podpěrné skruže a podpěry dočasné kovové měsíční nájemné skruží z věží výšky do 10 m</t>
  </si>
  <si>
    <t>605154672</t>
  </si>
  <si>
    <t>https://podminky.urs.cz/item/CS_URS_2022_01/948411911</t>
  </si>
  <si>
    <t>67,2*2"měsíce"</t>
  </si>
  <si>
    <t>156</t>
  </si>
  <si>
    <t>948521111</t>
  </si>
  <si>
    <t>Podpěrný rošt dočasný ze dřeva z příhradových nosníků zřízení</t>
  </si>
  <si>
    <t>-648631879</t>
  </si>
  <si>
    <t>https://podminky.urs.cz/item/CS_URS_2022_01/948521111</t>
  </si>
  <si>
    <t>"bednění nosné konstrukce - výkres 09" 4,0*6,0</t>
  </si>
  <si>
    <t>157</t>
  </si>
  <si>
    <t>948521121</t>
  </si>
  <si>
    <t>Podpěrný rošt dočasný ze dřeva z příhradových nosníků odstranění</t>
  </si>
  <si>
    <t>-1593767824</t>
  </si>
  <si>
    <t>https://podminky.urs.cz/item/CS_URS_2022_01/948521121</t>
  </si>
  <si>
    <t>158</t>
  </si>
  <si>
    <t>948521129</t>
  </si>
  <si>
    <t>Podpěrný rošt dočasný ze dřeva z příhradových nosníků měsíční nájemné</t>
  </si>
  <si>
    <t>713271928</t>
  </si>
  <si>
    <t>https://podminky.urs.cz/item/CS_URS_2022_01/948521129</t>
  </si>
  <si>
    <t>24,0*2"měsíce"</t>
  </si>
  <si>
    <t>159</t>
  </si>
  <si>
    <t>953735111</t>
  </si>
  <si>
    <t>Odvětrání vodorovné z trub ukládaných na sraz, vnitřní průměr do 60 mm</t>
  </si>
  <si>
    <t>1358977821</t>
  </si>
  <si>
    <t>https://podminky.urs.cz/item/CS_URS_2022_01/953735111</t>
  </si>
  <si>
    <t>"drenáž - odvodnění povrchu izolace čtvercovými Al profily 30x20x2mm dle VL 4 406.13" 2*5,2</t>
  </si>
  <si>
    <t>160</t>
  </si>
  <si>
    <t>953961113</t>
  </si>
  <si>
    <t>Kotvy chemické s vyvrtáním otvoru do betonu, železobetonu nebo tvrdého kamene tmel, velikost M 12, hloubka 110 mm</t>
  </si>
  <si>
    <t>-1866641371</t>
  </si>
  <si>
    <t>https://podminky.urs.cz/item/CS_URS_2022_01/953961113</t>
  </si>
  <si>
    <t>"kotvení mostního zábradlí - výkres 04, 06" (12+12)"sloupků"*4"kotvy/sloupek"</t>
  </si>
  <si>
    <t>161</t>
  </si>
  <si>
    <t>961041211</t>
  </si>
  <si>
    <t>Bourání mostních konstrukcí základů z prostého betonu</t>
  </si>
  <si>
    <t>1010900812</t>
  </si>
  <si>
    <t>https://podminky.urs.cz/item/CS_URS_2022_01/961041211</t>
  </si>
  <si>
    <t>"výkres 02" 2*1,5*0,6*6,8</t>
  </si>
  <si>
    <t>162</t>
  </si>
  <si>
    <t>962041211</t>
  </si>
  <si>
    <t>Bourání mostních konstrukcí zdiva a pilířů z prostého betonu</t>
  </si>
  <si>
    <t>-819033834</t>
  </si>
  <si>
    <t>https://podminky.urs.cz/item/CS_URS_2022_01/962041211</t>
  </si>
  <si>
    <t>výkres 02</t>
  </si>
  <si>
    <t>"opěry" 2*1,0*1,8*6,8</t>
  </si>
  <si>
    <t>"křídla" 4*1,0*1,8*2,1</t>
  </si>
  <si>
    <t>163</t>
  </si>
  <si>
    <t>963051111</t>
  </si>
  <si>
    <t>Bourání mostních konstrukcí nosných konstrukcí ze železového betonu</t>
  </si>
  <si>
    <t>335914430</t>
  </si>
  <si>
    <t>https://podminky.urs.cz/item/CS_URS_2022_01/963051111</t>
  </si>
  <si>
    <t>"nosná konstrukce" 6,3*0,3*3,9</t>
  </si>
  <si>
    <t>"římsy" 2*0,4*0,2*7,4</t>
  </si>
  <si>
    <t>164</t>
  </si>
  <si>
    <t>966071711</t>
  </si>
  <si>
    <t>Bourání plotových sloupků a vzpěr ocelových trubkových nebo profilovaných výšky do 2,50 m zabetonovaných</t>
  </si>
  <si>
    <t>-510718168</t>
  </si>
  <si>
    <t>https://podminky.urs.cz/item/CS_URS_2022_01/966071711</t>
  </si>
  <si>
    <t>uložení do výkupu druhotných surovin vč. odvozu zajistí zhotovitel</t>
  </si>
  <si>
    <t>"výkres 02" 16+10+19</t>
  </si>
  <si>
    <t>165</t>
  </si>
  <si>
    <t>966071822</t>
  </si>
  <si>
    <t>Rozebrání oplocení z pletiva drátěného se čtvercovými oky, výšky přes 1,6 do 2,0 m</t>
  </si>
  <si>
    <t>897165200</t>
  </si>
  <si>
    <t>https://podminky.urs.cz/item/CS_URS_2022_01/966071822</t>
  </si>
  <si>
    <t>"výkres 02" 31,6+20,2+38,2</t>
  </si>
  <si>
    <t>166</t>
  </si>
  <si>
    <t>966075141</t>
  </si>
  <si>
    <t>Odstranění různých konstrukcí na mostech kovového zábradlí vcelku</t>
  </si>
  <si>
    <t>-1765499021</t>
  </si>
  <si>
    <t>https://podminky.urs.cz/item/CS_URS_2022_01/966075141</t>
  </si>
  <si>
    <t>"výkres 02" 2*7,05</t>
  </si>
  <si>
    <t>997</t>
  </si>
  <si>
    <t>Přesun sutě</t>
  </si>
  <si>
    <t>167</t>
  </si>
  <si>
    <t>997211511</t>
  </si>
  <si>
    <t>Vodorovná doprava suti nebo vybouraných hmot suti se složením a hrubým urovnáním, na vzdálenost do 1 km</t>
  </si>
  <si>
    <t>-1128568746</t>
  </si>
  <si>
    <t>https://podminky.urs.cz/item/CS_URS_2022_01/997211511</t>
  </si>
  <si>
    <t>"asfaltový podklad vozovky" 307,0*0,098"t/m2</t>
  </si>
  <si>
    <t>"kamenitý podklad vozovky" 307,0*0,440"t/m2</t>
  </si>
  <si>
    <t>"základy mostu" 12,24*2,2"t/m3"</t>
  </si>
  <si>
    <t>"opěry a křídla" 39,6*2,2"t/m3"</t>
  </si>
  <si>
    <t>"nosná konstrukce a římsy" 8,555*2,4"t/m3"</t>
  </si>
  <si>
    <t>"izolace mostovky" 34,804*0,011"t/m2</t>
  </si>
  <si>
    <t>168</t>
  </si>
  <si>
    <t>997211519</t>
  </si>
  <si>
    <t>Vodorovná doprava suti nebo vybouraných hmot suti se složením a hrubým urovnáním, na vzdálenost Příplatek k ceně za každý další i započatý 1 km přes 1 km</t>
  </si>
  <si>
    <t>1265143538</t>
  </si>
  <si>
    <t>https://podminky.urs.cz/item/CS_URS_2022_01/997211519</t>
  </si>
  <si>
    <t>"asfaltový podklad vozovky" 307,0*0,098"t/m2"*8"km"</t>
  </si>
  <si>
    <t>"kamenitý podklad vozovky" 307,0*0,440"t/m2"*8"km"</t>
  </si>
  <si>
    <t>"základy mostu" 12,24*2,2"t/m3"*8"km"</t>
  </si>
  <si>
    <t>"opěry a křídla" 39,6*2,2"t/m3"*8"km"</t>
  </si>
  <si>
    <t>"nosná konstrukce a římsy" 8,555*2,4"t/m3"*8"km"</t>
  </si>
  <si>
    <t>"izolace mostovky" 34,804*0,011"t/m2"*8"km"</t>
  </si>
  <si>
    <t>169</t>
  </si>
  <si>
    <t>997221861</t>
  </si>
  <si>
    <t>Poplatek za uložení stavebního odpadu na recyklační skládce (skládkovné) z prostého betonu zatříděného do Katalogu odpadů pod kódem 17 01 01</t>
  </si>
  <si>
    <t>-1425895885</t>
  </si>
  <si>
    <t>https://podminky.urs.cz/item/CS_URS_2022_01/997221861</t>
  </si>
  <si>
    <t>skládka Rapotín</t>
  </si>
  <si>
    <t>170</t>
  </si>
  <si>
    <t>997221873</t>
  </si>
  <si>
    <t>Poplatek za uložení stavebního odpadu na recyklační skládce (skládkovné) zeminy a kamení zatříděného do Katalogu odpadů pod kódem 17 05 04</t>
  </si>
  <si>
    <t>778612150</t>
  </si>
  <si>
    <t>https://podminky.urs.cz/item/CS_URS_2022_01/997221873</t>
  </si>
  <si>
    <t>"kamenitý podklad vozovky" 307,0*0,440"t/m2"</t>
  </si>
  <si>
    <t>"výkopek z jam za opěrami stávajícího mostu" 146,74*2,0"t/m3"</t>
  </si>
  <si>
    <t>"výkopek z koryta" 52,881*2,0"t/m3"</t>
  </si>
  <si>
    <t>"výkopek z dešťové kanalizace a uličních vpustí" 54,12*2,0"t/m3"</t>
  </si>
  <si>
    <t>"výkopek z jam pro opěrné zdi" 84,0*2,0"t/m3"</t>
  </si>
  <si>
    <t>171</t>
  </si>
  <si>
    <t>997013847</t>
  </si>
  <si>
    <t>Poplatek za uložení stavebního odpadu na skládce (skládkovné) asfaltového s obsahem dehtu zatříděného do Katalogu odpadů pod kódem 17 03 01</t>
  </si>
  <si>
    <t>1087684643</t>
  </si>
  <si>
    <t>https://podminky.urs.cz/item/CS_URS_2022_01/997013847</t>
  </si>
  <si>
    <t>"podklad vozovky" 307,0*0,098"t/m2</t>
  </si>
  <si>
    <t>998</t>
  </si>
  <si>
    <t>Přesun hmot</t>
  </si>
  <si>
    <t>172</t>
  </si>
  <si>
    <t>998212111</t>
  </si>
  <si>
    <t>Přesun hmot pro mosty zděné, betonové monolitické, spřažené ocelobetonové nebo kovové vodorovná dopravní vzdálenost do 100 m výška mostu do 20 m</t>
  </si>
  <si>
    <t>1462392973</t>
  </si>
  <si>
    <t>https://podminky.urs.cz/item/CS_URS_2022_01/998212111</t>
  </si>
  <si>
    <t>PSV</t>
  </si>
  <si>
    <t>Práce a dodávky PSV</t>
  </si>
  <si>
    <t>711</t>
  </si>
  <si>
    <t>Izolace proti vodě, vlhkosti a plynům</t>
  </si>
  <si>
    <t>173</t>
  </si>
  <si>
    <t>711111001</t>
  </si>
  <si>
    <t>Provedení izolace proti zemní vlhkosti natěradly a tmely za studena na ploše vodorovné V nátěrem penetračním</t>
  </si>
  <si>
    <t>-564429858</t>
  </si>
  <si>
    <t>https://podminky.urs.cz/item/CS_URS_2022_01/711111001</t>
  </si>
  <si>
    <t>výkres 09</t>
  </si>
  <si>
    <t>"základy" 0,5*(6,685+6,689)+2*2*0,5*0,5</t>
  </si>
  <si>
    <t>174</t>
  </si>
  <si>
    <t>11163150</t>
  </si>
  <si>
    <t>lak penetrační asfaltový</t>
  </si>
  <si>
    <t>-1887973393</t>
  </si>
  <si>
    <t>7,687*0,00033 'Přepočtené koeficientem množství</t>
  </si>
  <si>
    <t>175</t>
  </si>
  <si>
    <t>711111002</t>
  </si>
  <si>
    <t>Provedení izolace proti zemní vlhkosti natěradly a tmely za studena na ploše vodorovné V nátěrem lakem asfaltovým</t>
  </si>
  <si>
    <t>-288700928</t>
  </si>
  <si>
    <t>https://podminky.urs.cz/item/CS_URS_2022_01/711111002</t>
  </si>
  <si>
    <t>7,687*2"vrstvy"</t>
  </si>
  <si>
    <t>176</t>
  </si>
  <si>
    <t>11163152</t>
  </si>
  <si>
    <t>lak hydroizolační asfaltový</t>
  </si>
  <si>
    <t>-612827706</t>
  </si>
  <si>
    <t>15,374*0,00039 'Přepočtené koeficientem množství</t>
  </si>
  <si>
    <t>177</t>
  </si>
  <si>
    <t>711112001</t>
  </si>
  <si>
    <t>Provedení izolace proti zemní vlhkosti natěradly a tmely za studena na ploše svislé S nátěrem penetračním</t>
  </si>
  <si>
    <t>62911109</t>
  </si>
  <si>
    <t>https://podminky.urs.cz/item/CS_URS_2022_01/711112001</t>
  </si>
  <si>
    <t>"základy" 0,5*2*(1,5+6,685)+0,5*2*(1,5+6,689)</t>
  </si>
  <si>
    <t>"líce opěr a křídel" (0,5+0,4)*(6,685+6,689)+0,5*(3*3,1+3,547)+0,5*4*2,6</t>
  </si>
  <si>
    <t>"rub opěr a křídel" (2,6+0,5)*(5,2+5,4)+2,6*(2,7+2,5+3,2+2,5)</t>
  </si>
  <si>
    <t>178</t>
  </si>
  <si>
    <t>-157973983</t>
  </si>
  <si>
    <t>101,234*0,00034 'Přepočtené koeficientem množství</t>
  </si>
  <si>
    <t>179</t>
  </si>
  <si>
    <t>711112002</t>
  </si>
  <si>
    <t>Provedení izolace proti zemní vlhkosti natěradly a tmely za studena na ploše svislé S nátěrem lakem asfaltovým</t>
  </si>
  <si>
    <t>1791033812</t>
  </si>
  <si>
    <t>https://podminky.urs.cz/item/CS_URS_2022_01/711112002</t>
  </si>
  <si>
    <t>101,234*2"vrstvy"</t>
  </si>
  <si>
    <t>180</t>
  </si>
  <si>
    <t>1860430599</t>
  </si>
  <si>
    <t>202,468*0,00041 'Přepočtené koeficientem množství</t>
  </si>
  <si>
    <t>181</t>
  </si>
  <si>
    <t>711132101</t>
  </si>
  <si>
    <t>Provedení izolace proti zemní vlhkosti pásy na sucho AIP nebo tkaniny na ploše svislé S</t>
  </si>
  <si>
    <t>522885076</t>
  </si>
  <si>
    <t>https://podminky.urs.cz/item/CS_URS_2022_01/711132101</t>
  </si>
  <si>
    <t>ochrana izolace geotextílií 2x300g/m2 - výkres 09</t>
  </si>
  <si>
    <t>"rub opěr a křídel" ((2,6+0,5)*(5,2+5,4)+2,6*(2,7+2,5+3,2+2,5))*2"vrstvy"</t>
  </si>
  <si>
    <t>182</t>
  </si>
  <si>
    <t>69311068</t>
  </si>
  <si>
    <t>geotextilie netkaná separační, ochranná, filtrační, drenážní PP 300g/m2</t>
  </si>
  <si>
    <t>-1089318995</t>
  </si>
  <si>
    <t>122,4*1,221 'Přepočtené koeficientem množství</t>
  </si>
  <si>
    <t>183</t>
  </si>
  <si>
    <t>711142559</t>
  </si>
  <si>
    <t>Provedení izolace proti zemní vlhkosti pásy přitavením NAIP na ploše svislé S</t>
  </si>
  <si>
    <t>963622345</t>
  </si>
  <si>
    <t>https://podminky.urs.cz/item/CS_URS_2022_01/711142559</t>
  </si>
  <si>
    <t>184</t>
  </si>
  <si>
    <t>62855002</t>
  </si>
  <si>
    <t>pás asfaltový natavitelný modifikovaný SBS tl 5,0mm s vložkou z polyesterové rohože a spalitelnou PE fólií nebo jemnozrnným minerálním posypem na horním povrchu</t>
  </si>
  <si>
    <t>1826307599</t>
  </si>
  <si>
    <t>61,2*1,221 'Přepočtené koeficientem množství</t>
  </si>
  <si>
    <t>185</t>
  </si>
  <si>
    <t>711321132</t>
  </si>
  <si>
    <t>Provedení izolace mostovek natěradly a tmely za horka nátěrem asfaltem modifikovaným</t>
  </si>
  <si>
    <t>-108379146</t>
  </si>
  <si>
    <t>https://podminky.urs.cz/item/CS_URS_2022_01/711321132</t>
  </si>
  <si>
    <t>ochrana izolace pod římsami - výkres 04, 05, 09</t>
  </si>
  <si>
    <t>"mostovka" 0,5*(10,326+6,446+4,377)</t>
  </si>
  <si>
    <t>"horní plochy křídel" 0,5*(3*3,1+3,547)</t>
  </si>
  <si>
    <t>186</t>
  </si>
  <si>
    <t>11163155</t>
  </si>
  <si>
    <t>lak hydroizolační z modifikovaného asfaltu</t>
  </si>
  <si>
    <t>-2048351150</t>
  </si>
  <si>
    <t>16,999*0,00263 'Přepočtené koeficientem množství</t>
  </si>
  <si>
    <t>187</t>
  </si>
  <si>
    <t>711331382</t>
  </si>
  <si>
    <t>Provedení izolace mostovek pásy na sucho AIP nebo tkaniny</t>
  </si>
  <si>
    <t>1561982655</t>
  </si>
  <si>
    <t>https://podminky.urs.cz/item/CS_URS_2022_01/711331382</t>
  </si>
  <si>
    <t>188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</si>
  <si>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</si>
  <si>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</si>
  <si>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525923577</t>
  </si>
  <si>
    <t>16,999*1,1655 'Přepočtené koeficientem množství</t>
  </si>
  <si>
    <t>189</t>
  </si>
  <si>
    <t>711341564</t>
  </si>
  <si>
    <t>Provedení izolace mostovek pásy přitavením NAIP</t>
  </si>
  <si>
    <t>-668802303</t>
  </si>
  <si>
    <t>https://podminky.urs.cz/item/CS_URS_2022_01/711341564</t>
  </si>
  <si>
    <t>výkres 04, 05, 09</t>
  </si>
  <si>
    <t>"mostovka" 6,0*5,158</t>
  </si>
  <si>
    <t>190</t>
  </si>
  <si>
    <t>62855005</t>
  </si>
  <si>
    <t>pás asfaltový natavitelný modifikovaný SBS tl 4,2mm s vložkou z polyesterové rohože a hrubozrnným břidličným posypem na horním povrchu</t>
  </si>
  <si>
    <t>1112564043</t>
  </si>
  <si>
    <t>37,372*1,1655 'Přepočtené koeficientem množství</t>
  </si>
  <si>
    <t>191</t>
  </si>
  <si>
    <t>711381021</t>
  </si>
  <si>
    <t>Provedení izolace mostovek pryskyřicemi na železničních mostech nátěrem penetračním</t>
  </si>
  <si>
    <t>1978979219</t>
  </si>
  <si>
    <t>https://podminky.urs.cz/item/CS_URS_2022_01/711381021</t>
  </si>
  <si>
    <t>kotevní impreganční nátěr a pečeticí vrstva 1,2kg/m2 - výkres 04, 05, 09</t>
  </si>
  <si>
    <t>"mostovka" 6,0*5,158*2"nátěry"</t>
  </si>
  <si>
    <t>"horní plochy křídel" 0,5*(3*3,1+3,547)*2"nátěry"</t>
  </si>
  <si>
    <t>192</t>
  </si>
  <si>
    <t>23521580</t>
  </si>
  <si>
    <t>pryskyřice epoxidová penetrační bezrozpouštědlová</t>
  </si>
  <si>
    <t>1846565411</t>
  </si>
  <si>
    <t>74,743*0,6 'Přepočtené koeficientem množství</t>
  </si>
  <si>
    <t>193</t>
  </si>
  <si>
    <t>998711101</t>
  </si>
  <si>
    <t>Přesun hmot pro izolace proti vodě, vlhkosti a plynům stanovený z hmotnosti přesunovaného materiálu vodorovná dopravní vzdálenost do 50 m v objektech výšky do 6 m</t>
  </si>
  <si>
    <t>-1455444927</t>
  </si>
  <si>
    <t>https://podminky.urs.cz/item/CS_URS_2022_01/998711101</t>
  </si>
  <si>
    <t>194</t>
  </si>
  <si>
    <t>998711192</t>
  </si>
  <si>
    <t>Přesun hmot pro izolace proti vodě, vlhkosti a plynům stanovený z hmotnosti přesunovaného materiálu Příplatek k cenám za zvětšený přesun přes vymezenou největší dopravní vzdálenost do 100 m</t>
  </si>
  <si>
    <t>-1801975876</t>
  </si>
  <si>
    <t>https://podminky.urs.cz/item/CS_URS_2022_01/998711192</t>
  </si>
  <si>
    <t>712</t>
  </si>
  <si>
    <t>Povlakové krytiny</t>
  </si>
  <si>
    <t>195</t>
  </si>
  <si>
    <t>712340832</t>
  </si>
  <si>
    <t>Odstranění povlakové krytiny střech plochých do 10° z přitavených pásů NAIP v plné ploše dvouvrstvé</t>
  </si>
  <si>
    <t>1252027127</t>
  </si>
  <si>
    <t>https://podminky.urs.cz/item/CS_URS_2022_01/712340832</t>
  </si>
  <si>
    <t>"odstranění izolace na mostě" 5,896*(3,903+2*1,000)</t>
  </si>
  <si>
    <t>202.2 - Veřejné osvětlení</t>
  </si>
  <si>
    <t>65129172</t>
  </si>
  <si>
    <t>Ing. Tomáš Nedoma</t>
  </si>
  <si>
    <t>D1 - Silnoproud - montáž</t>
  </si>
  <si>
    <t>D2 - Silnoproud - materiál nosný</t>
  </si>
  <si>
    <t>D3 - Zemní práce pro montážní práce</t>
  </si>
  <si>
    <t>D1</t>
  </si>
  <si>
    <t>Silnoproud - montáž</t>
  </si>
  <si>
    <t>210 01-0135</t>
  </si>
  <si>
    <t>Montáž trubek ochranných plastových tuhých D do 90 mm uložených pevně</t>
  </si>
  <si>
    <t>-1898159639</t>
  </si>
  <si>
    <t>210 01-0138</t>
  </si>
  <si>
    <t>Montáž trubek ochranných plastových tuhých D do 152 mm uložených pevně -stož. pouzdro VO</t>
  </si>
  <si>
    <t>497643110</t>
  </si>
  <si>
    <t>210 01-0243</t>
  </si>
  <si>
    <t>Montáž trubek ochranných ocelových bez závitu D do 80 mm uložených pevně</t>
  </si>
  <si>
    <t>3059039</t>
  </si>
  <si>
    <t>210 02-0951</t>
  </si>
  <si>
    <t>Montáž tabulky výstražné smaltované formát A3 až A4</t>
  </si>
  <si>
    <t>-2074963020</t>
  </si>
  <si>
    <t>210 02-1014</t>
  </si>
  <si>
    <t>Zhotovení otvorů v plastu tl do 4 mm kruhových D do 100 mm</t>
  </si>
  <si>
    <t>-803539341</t>
  </si>
  <si>
    <t>210 03-0621</t>
  </si>
  <si>
    <t>Montáž bleskojistky 0,44/10kA svorka .AlFe včetně zapojení</t>
  </si>
  <si>
    <t>1702758172</t>
  </si>
  <si>
    <t>210 04-0512</t>
  </si>
  <si>
    <t>Ukončení vodičů svorkováním</t>
  </si>
  <si>
    <t>-1657805501</t>
  </si>
  <si>
    <t>210 04-0551</t>
  </si>
  <si>
    <t>Montáž šablon nn pro vedení svorkou šroubovou do 50 mm2</t>
  </si>
  <si>
    <t>-306314510</t>
  </si>
  <si>
    <t>210 04-0741</t>
  </si>
  <si>
    <t>Odmaštění ocelových součástí venkovního vedení nn na zemi</t>
  </si>
  <si>
    <t>1814563070</t>
  </si>
  <si>
    <t>210 04-0751</t>
  </si>
  <si>
    <t>Očištění ocelových součástí venkovního vedení nn na zemi</t>
  </si>
  <si>
    <t>1237814536</t>
  </si>
  <si>
    <t>210 04-0761</t>
  </si>
  <si>
    <t>Nátěr základní ocelových součástí venkovního vedení nn na zemi</t>
  </si>
  <si>
    <t>-942396116</t>
  </si>
  <si>
    <t>210 04-0771</t>
  </si>
  <si>
    <t>Nátěr vrchní ocelových součástí venkovního vedení nn na zemi</t>
  </si>
  <si>
    <t>-700639040</t>
  </si>
  <si>
    <t>210 05-0441</t>
  </si>
  <si>
    <t>Zajištění šroubu barvou</t>
  </si>
  <si>
    <t>soub</t>
  </si>
  <si>
    <t>1471874382</t>
  </si>
  <si>
    <t>210 10-0001</t>
  </si>
  <si>
    <t>Ukončení vodičů v rozváděči nebo na přístroji včetně zapojení průřezu žíly do 2,5 mm2</t>
  </si>
  <si>
    <t>181914730</t>
  </si>
  <si>
    <t>2*3</t>
  </si>
  <si>
    <t>210 10-0151</t>
  </si>
  <si>
    <t>Ukončení kabelů smršťovací záklopkou nebo páskou se zapojením bez letování žíly do 4x16 mm2</t>
  </si>
  <si>
    <t>-1667641293</t>
  </si>
  <si>
    <t>2+2</t>
  </si>
  <si>
    <t>210 12-0101</t>
  </si>
  <si>
    <t>Montáž pojistkových patron do 60 A se styčným kroužkem</t>
  </si>
  <si>
    <t>-661522341</t>
  </si>
  <si>
    <t>210 12-0102</t>
  </si>
  <si>
    <t>Montáž pojistkových patron nožových</t>
  </si>
  <si>
    <t>-1281043655</t>
  </si>
  <si>
    <t>210 19-2002</t>
  </si>
  <si>
    <t>Montáž skříní pojistkových typ PS 0, 2, 6 s náplní na sloup</t>
  </si>
  <si>
    <t>-1840861922</t>
  </si>
  <si>
    <t>210 20-2013</t>
  </si>
  <si>
    <t>Montáž svítidel výbojkových průmyslových stropních závěsných na výložník</t>
  </si>
  <si>
    <t>1685681178</t>
  </si>
  <si>
    <t>210 20-4011</t>
  </si>
  <si>
    <t>Montáž stožárů osvětlení ocelových samostatně stojících délky do 12 m</t>
  </si>
  <si>
    <t>1570569998</t>
  </si>
  <si>
    <t>210 20-4201</t>
  </si>
  <si>
    <t>Montáž elektrovýzbroje stožárů osvětlení 1 okruh</t>
  </si>
  <si>
    <t>-1219793988</t>
  </si>
  <si>
    <t>210 22-0002</t>
  </si>
  <si>
    <t>Montáž uzemňovacích vedení vodičů FeZn pomocí svorek na povrchu drátem nebo lanem do 10 mm</t>
  </si>
  <si>
    <t>-1704356021</t>
  </si>
  <si>
    <t>8+2,0+0,6</t>
  </si>
  <si>
    <t>210 22-0020</t>
  </si>
  <si>
    <t>Montáž uzemňovacího vedení vodičů FeZn pomocí svorek v zemi páskou do 120 mm2 ve městské zástavbě</t>
  </si>
  <si>
    <t>2055970789</t>
  </si>
  <si>
    <t>28*1,05+2*0,5</t>
  </si>
  <si>
    <t>210 22-0022</t>
  </si>
  <si>
    <t>Montáž uzemňovacího vedení vodičů FeZn pomocí svorek v zemi drátem do 10 mm ve městské zástavbě</t>
  </si>
  <si>
    <t>-188787339</t>
  </si>
  <si>
    <t>2+1,9</t>
  </si>
  <si>
    <t>210 22-0301</t>
  </si>
  <si>
    <t>Montáž svorek hromosvodných typu SS, SR 03 se 2 šrouby</t>
  </si>
  <si>
    <t>-793666237</t>
  </si>
  <si>
    <t>2*2</t>
  </si>
  <si>
    <t>210 22-0302</t>
  </si>
  <si>
    <t>Montáž svorek hromosvodných typu ST, SJ, SK, SZ, SR 01, 02 se 3 a více šrouby</t>
  </si>
  <si>
    <t>-2108404381</t>
  </si>
  <si>
    <t>1+1+2</t>
  </si>
  <si>
    <t>210 22-0381</t>
  </si>
  <si>
    <t>Montáž ochranných prvků - lišty ochranné</t>
  </si>
  <si>
    <t>97178722</t>
  </si>
  <si>
    <t>210 28-0001</t>
  </si>
  <si>
    <t>Zkoušky a prohlídky el rozvodů pro objem mtž prací do 100 000 Kč+výchozí revize</t>
  </si>
  <si>
    <t>-553670253</t>
  </si>
  <si>
    <t>210 28-0211</t>
  </si>
  <si>
    <t>Měření zemních odporů zemniče prvního nebo samostatného</t>
  </si>
  <si>
    <t>-1792836868</t>
  </si>
  <si>
    <t>210 28-0215</t>
  </si>
  <si>
    <t>Připlatek k měření zemních odporů prvního zemniče za každý další zemnič v síti</t>
  </si>
  <si>
    <t>-314631916</t>
  </si>
  <si>
    <t>210 29-2012</t>
  </si>
  <si>
    <t>Zjištění izolačního stavu zemních kabelů a vedení jedno měření</t>
  </si>
  <si>
    <t>-277942825</t>
  </si>
  <si>
    <t>210 29-2021</t>
  </si>
  <si>
    <t>Sfázovaní žil kabelů a vedení do 4 žil</t>
  </si>
  <si>
    <t>-907979301</t>
  </si>
  <si>
    <t>210 29-2022</t>
  </si>
  <si>
    <t>Vypnutí vedení se zajištěním proti nedovolenému zapnutí, vyzkoušením a s opětovným zapnutím</t>
  </si>
  <si>
    <t>927472658</t>
  </si>
  <si>
    <t>210 81-0014</t>
  </si>
  <si>
    <t>Montáž měděných kabelů CYKY, CYKYD, CYKYDY, NYM, NYY, YSLY 750 V 4x16mm2 uložených volně</t>
  </si>
  <si>
    <t>1624353016</t>
  </si>
  <si>
    <t>210 81-0045</t>
  </si>
  <si>
    <t>Montáž měděných kabelů CYKY, CYKYD, CYKYDY, NYM, NYY, YSLY 750 V 3x1,5 mm2 uložených pevně</t>
  </si>
  <si>
    <t>920109453</t>
  </si>
  <si>
    <t>210 90-1045</t>
  </si>
  <si>
    <t>Montáž hliníkových kabelů AYKY 750 V 4x16 mm2 pevně uložených</t>
  </si>
  <si>
    <t>1019199406</t>
  </si>
  <si>
    <t>210 95-0101</t>
  </si>
  <si>
    <t>Montáž štítek označovací na kabel</t>
  </si>
  <si>
    <t>-695701691</t>
  </si>
  <si>
    <t>210 95-0201</t>
  </si>
  <si>
    <t>Příplatek na zatahování kabelů hmotnosti do 0,75 kg do tvárnicových tras, trubek a kolektorů</t>
  </si>
  <si>
    <t>1226113556</t>
  </si>
  <si>
    <t>210 95-0202</t>
  </si>
  <si>
    <t>Příplatek na zatahování kabelů hmotnosti do 2 kg do tvárnicových tras, trubek a kolektorů</t>
  </si>
  <si>
    <t>1231583295</t>
  </si>
  <si>
    <t>210x040773</t>
  </si>
  <si>
    <t>Pronájem montážní plošiny do 10m výšky vč. obsluhy</t>
  </si>
  <si>
    <t>1960786838</t>
  </si>
  <si>
    <t>230 21-0013</t>
  </si>
  <si>
    <t>Zaizolování spojů ruční ovinem páskou za studena 2vrstvy</t>
  </si>
  <si>
    <t>381935877</t>
  </si>
  <si>
    <t>250 06-0012</t>
  </si>
  <si>
    <t>Písmomalířské práce číslice a písmena výšky do 100 mm</t>
  </si>
  <si>
    <t>1296051726</t>
  </si>
  <si>
    <t>5+5</t>
  </si>
  <si>
    <t>999 99-9915</t>
  </si>
  <si>
    <t>Podíl přidruž. výkonů - kabelová vedení 1%</t>
  </si>
  <si>
    <t>%</t>
  </si>
  <si>
    <t>2117702487</t>
  </si>
  <si>
    <t>D2</t>
  </si>
  <si>
    <t>Silnoproud - materiál nosný</t>
  </si>
  <si>
    <t>15 615 235</t>
  </si>
  <si>
    <t>Drát pozink měkký 11343 D10,0mm</t>
  </si>
  <si>
    <t>1477430062</t>
  </si>
  <si>
    <t>(2,5+4)*0,62</t>
  </si>
  <si>
    <t>24 621 580</t>
  </si>
  <si>
    <t>Barva synt zák rychlesch šedá 2020</t>
  </si>
  <si>
    <t>l</t>
  </si>
  <si>
    <t>1174977249</t>
  </si>
  <si>
    <t>24 621 724</t>
  </si>
  <si>
    <t>Email prům rschnoucí šedý S 2013</t>
  </si>
  <si>
    <t>-956486754</t>
  </si>
  <si>
    <t>24 642 030</t>
  </si>
  <si>
    <t>Ředidlo olejo-syntetické S6006</t>
  </si>
  <si>
    <t>18653289</t>
  </si>
  <si>
    <t>28 611 020</t>
  </si>
  <si>
    <t>Trubka PVC kanál hrd 160x4,7x5000</t>
  </si>
  <si>
    <t>-1792776121</t>
  </si>
  <si>
    <t>0,8/5</t>
  </si>
  <si>
    <t>31 181 635</t>
  </si>
  <si>
    <t>Trubka střeš OEG348428 60x3 L3000</t>
  </si>
  <si>
    <t>2080557822</t>
  </si>
  <si>
    <t>31 486 370</t>
  </si>
  <si>
    <t>Lano FeZn 25 mm2 (0,226 kg/m)</t>
  </si>
  <si>
    <t>-7125027</t>
  </si>
  <si>
    <t>34 111 030</t>
  </si>
  <si>
    <t>Kabel Cu jádro CYKY 3 x 1,5</t>
  </si>
  <si>
    <t>-1335660961</t>
  </si>
  <si>
    <t>34 111 076</t>
  </si>
  <si>
    <t>Kabel Cu jádro CYKY 4 x 10</t>
  </si>
  <si>
    <t>1568863112</t>
  </si>
  <si>
    <t>34 112 316</t>
  </si>
  <si>
    <t>Kabel Al jádro AYKY 4 x16</t>
  </si>
  <si>
    <t>1928782494</t>
  </si>
  <si>
    <t>34 523 415</t>
  </si>
  <si>
    <t xml:space="preserve">Vložka poj E14  6A normální</t>
  </si>
  <si>
    <t>191645640</t>
  </si>
  <si>
    <t>35 431 161</t>
  </si>
  <si>
    <t>Svorka univerzál lano 4-25mm2</t>
  </si>
  <si>
    <t>743423222</t>
  </si>
  <si>
    <t>35 431 974</t>
  </si>
  <si>
    <t xml:space="preserve">Svorka odb AlFe/Al vod  16-120/16-120mm2</t>
  </si>
  <si>
    <t>1388122065</t>
  </si>
  <si>
    <t>35 436 314</t>
  </si>
  <si>
    <t>Hlava rozdělovací smršťovací 4x 1,5-25mm2</t>
  </si>
  <si>
    <t>1582355360</t>
  </si>
  <si>
    <t>2+1+1</t>
  </si>
  <si>
    <t>35 441 120</t>
  </si>
  <si>
    <t>Pásek uzemňovací 30x4 mm</t>
  </si>
  <si>
    <t>-699643773</t>
  </si>
  <si>
    <t>(28*1,05+2*0,5)*0,95</t>
  </si>
  <si>
    <t>35 441 895</t>
  </si>
  <si>
    <t>Svorka přípoj SP1 FeZn</t>
  </si>
  <si>
    <t>1882691017</t>
  </si>
  <si>
    <t>35 441 925</t>
  </si>
  <si>
    <t>Svorka zkušeb SZ lano D6-12mm FeZn</t>
  </si>
  <si>
    <t>1635810596</t>
  </si>
  <si>
    <t>35 441 986</t>
  </si>
  <si>
    <t>Svorka vodov SR 02 30x4mm pás-pás FeZn</t>
  </si>
  <si>
    <t>-1560166152</t>
  </si>
  <si>
    <t>35 441 996</t>
  </si>
  <si>
    <t>Svorka vodov SR 03 vod D6-12 FeZn</t>
  </si>
  <si>
    <t>-941374276</t>
  </si>
  <si>
    <t>35 711 713</t>
  </si>
  <si>
    <t>Skříň přípoj plast SP182/NSP1P na sloup</t>
  </si>
  <si>
    <t>104303769</t>
  </si>
  <si>
    <t>35 825 222</t>
  </si>
  <si>
    <t>Pojist výkon PV-22 20A norm</t>
  </si>
  <si>
    <t>-2030569850</t>
  </si>
  <si>
    <t>73 534 530</t>
  </si>
  <si>
    <t>Tabulka bezp tisk 2bar A5</t>
  </si>
  <si>
    <t>1960401744</t>
  </si>
  <si>
    <t>3415879666</t>
  </si>
  <si>
    <t>Folie výstražná š 33 červená</t>
  </si>
  <si>
    <t>-34057579</t>
  </si>
  <si>
    <t>28*1,05</t>
  </si>
  <si>
    <t>341x10001</t>
  </si>
  <si>
    <t>OMEZOVAČ PŘEPĚTÍ 10kA/440-1 NA ALFE 16-70</t>
  </si>
  <si>
    <t>-1104578685</t>
  </si>
  <si>
    <t>341x3</t>
  </si>
  <si>
    <t>Upevňovací páska 19x 0.75mm nerez</t>
  </si>
  <si>
    <t>-487525134</t>
  </si>
  <si>
    <t>9*0,75</t>
  </si>
  <si>
    <t>341x4</t>
  </si>
  <si>
    <t>Nerez spony pro pásku 19mm</t>
  </si>
  <si>
    <t>-1637007055</t>
  </si>
  <si>
    <t>341x5</t>
  </si>
  <si>
    <t>LIŠTA OCHRANNÁ DŘEVĚNÁ IMPREG. 1,5m na sloup</t>
  </si>
  <si>
    <t>-433199891</t>
  </si>
  <si>
    <t>354x00001</t>
  </si>
  <si>
    <t>Ochranná elastická páska petrolátová protikorozní 50mm/10m</t>
  </si>
  <si>
    <t>264190049</t>
  </si>
  <si>
    <t>(1+2)*0,5</t>
  </si>
  <si>
    <t>354x00009</t>
  </si>
  <si>
    <t xml:space="preserve">Chránička  kabelová zemní PEH 63mm</t>
  </si>
  <si>
    <t>886532554</t>
  </si>
  <si>
    <t>354x00010</t>
  </si>
  <si>
    <t>SPOJKA NASUVNA na HDPE 63</t>
  </si>
  <si>
    <t>ks</t>
  </si>
  <si>
    <t>-257011397</t>
  </si>
  <si>
    <t>354x00014</t>
  </si>
  <si>
    <t>Svítidlo SILNIČNÍ LED 19W/3000lm/3000K, IP66 + přep. ochrana T2+T3</t>
  </si>
  <si>
    <t>-1955691498</t>
  </si>
  <si>
    <t>354x00098</t>
  </si>
  <si>
    <t xml:space="preserve">Stožár sadový  6-114/76/60 oboustranný zinek + plastová ochr. manžeta</t>
  </si>
  <si>
    <t>1552796681</t>
  </si>
  <si>
    <t>354x00103</t>
  </si>
  <si>
    <t xml:space="preserve">Svorkovnice stožárová 1 pojistka  3x4x16, IP43</t>
  </si>
  <si>
    <t>-976835735</t>
  </si>
  <si>
    <t>354x00105</t>
  </si>
  <si>
    <t>Smrštitelná trubice 19mm/6mm protikor ochrana 1metr</t>
  </si>
  <si>
    <t>58031070</t>
  </si>
  <si>
    <t>354x00205</t>
  </si>
  <si>
    <t xml:space="preserve">Štítek na označení kabelů  40X16mm</t>
  </si>
  <si>
    <t>-548166212</t>
  </si>
  <si>
    <t>999 99-9910</t>
  </si>
  <si>
    <t>Přirážka na podružný materiál 3%</t>
  </si>
  <si>
    <t>345308609</t>
  </si>
  <si>
    <t>999 99-9911</t>
  </si>
  <si>
    <t>Prořez materiálu 5%</t>
  </si>
  <si>
    <t>-1038529276</t>
  </si>
  <si>
    <t>999 99-9912</t>
  </si>
  <si>
    <t>Dopravné 3,6%</t>
  </si>
  <si>
    <t>-906806995</t>
  </si>
  <si>
    <t>999 99-9913</t>
  </si>
  <si>
    <t>Přesun hmot 1%</t>
  </si>
  <si>
    <t>1043950295</t>
  </si>
  <si>
    <t>D3</t>
  </si>
  <si>
    <t>Zemní práce pro montážní práce</t>
  </si>
  <si>
    <t>58 337 331</t>
  </si>
  <si>
    <t>Štěrkopísek frakce 0-22 třída MN</t>
  </si>
  <si>
    <t>-148949729</t>
  </si>
  <si>
    <t>58 337 344</t>
  </si>
  <si>
    <t>Štěrkopísek frakce 0-32 třída A</t>
  </si>
  <si>
    <t>396832358</t>
  </si>
  <si>
    <t>58 344 121</t>
  </si>
  <si>
    <t>Štěrkodrtě 0-8 B</t>
  </si>
  <si>
    <t>1354932944</t>
  </si>
  <si>
    <t>58 344 169</t>
  </si>
  <si>
    <t>Štěrkodrtě 0-32A</t>
  </si>
  <si>
    <t>-1598483562</t>
  </si>
  <si>
    <t>58 931 963</t>
  </si>
  <si>
    <t>Směs pro beton třída C8/10 kamenivo do 8 mm</t>
  </si>
  <si>
    <t>-2133394286</t>
  </si>
  <si>
    <t>58 932 563</t>
  </si>
  <si>
    <t>Směs pro beton třída C16/20 X0,XC1 kamenivo do 8 mm</t>
  </si>
  <si>
    <t>1565608032</t>
  </si>
  <si>
    <t>58 942 406</t>
  </si>
  <si>
    <t>Směs pro asfaltový beton vrstva obrusná ACO 11 S pojivo 50/70 do 11 mm tř. 1</t>
  </si>
  <si>
    <t>-26971881</t>
  </si>
  <si>
    <t>58 943 115</t>
  </si>
  <si>
    <t xml:space="preserve">Směs pro asfaltový beton podkladní ACP 16 S pojivo 50/70 do 16 mm (OKS)  tř. 1</t>
  </si>
  <si>
    <t>-780073992</t>
  </si>
  <si>
    <t>21x744444</t>
  </si>
  <si>
    <t>Poplatek za uložení na skládku</t>
  </si>
  <si>
    <t>T</t>
  </si>
  <si>
    <t>1555540723</t>
  </si>
  <si>
    <t>21x99993</t>
  </si>
  <si>
    <t>Zřízení provizorní lávky pro pěší</t>
  </si>
  <si>
    <t>-1925295991</t>
  </si>
  <si>
    <t>460 03-0059</t>
  </si>
  <si>
    <t>Rozebrání dlažeb ručně z dlaždic zámkových do malty spáry nezalité</t>
  </si>
  <si>
    <t>-2051737699</t>
  </si>
  <si>
    <t>460 03-0092</t>
  </si>
  <si>
    <t>Vytrhání obrub ležatých chodníkových s odhozením nebo naložením na dopravní prostředek</t>
  </si>
  <si>
    <t>717821011</t>
  </si>
  <si>
    <t>460 03-0143</t>
  </si>
  <si>
    <t>Odstranění podkladu nebo krytu komunikace z kameniva těženého tloušťky do 30 cm</t>
  </si>
  <si>
    <t>1829383021</t>
  </si>
  <si>
    <t>460 03-0173</t>
  </si>
  <si>
    <t>Odstranění podkladu nebo krytu komunikace ze živice tloušťky do 15 cm</t>
  </si>
  <si>
    <t>-1928756838</t>
  </si>
  <si>
    <t>460 03-0193</t>
  </si>
  <si>
    <t>Řezání podkladu nebo krytu živičného tloušťky do 15 cm</t>
  </si>
  <si>
    <t>-205118626</t>
  </si>
  <si>
    <t>2*6+6*1,4</t>
  </si>
  <si>
    <t>460 07-0753</t>
  </si>
  <si>
    <t>Hloubení nezapažených jam pro ostatní konstrukce ručně v hornině tř 3</t>
  </si>
  <si>
    <t>-26128460</t>
  </si>
  <si>
    <t>460 08-0012</t>
  </si>
  <si>
    <t>Základové konstrukce z monolitického betonu C 8/10 bez bednění</t>
  </si>
  <si>
    <t>-1236357980</t>
  </si>
  <si>
    <t>460 08-0014</t>
  </si>
  <si>
    <t>Základové konstrukce z monolitického betonu C 16/20 bez bednění</t>
  </si>
  <si>
    <t>-780067610</t>
  </si>
  <si>
    <t>460 08-0201</t>
  </si>
  <si>
    <t>Zřízení nezabudovaného bednění základových konstrukcí</t>
  </si>
  <si>
    <t>56696510</t>
  </si>
  <si>
    <t>460 08-0202</t>
  </si>
  <si>
    <t>Zřízení zabudovaného bednění základových konstrukcí</t>
  </si>
  <si>
    <t>-833910551</t>
  </si>
  <si>
    <t>460 08-0301</t>
  </si>
  <si>
    <t>Odstranění nezabudovaného bednění základových konstrukcí</t>
  </si>
  <si>
    <t>106481161</t>
  </si>
  <si>
    <t>460 12-0019</t>
  </si>
  <si>
    <t>Naložení výkopku strojně z hornin třídy 1až4</t>
  </si>
  <si>
    <t>-1260599782</t>
  </si>
  <si>
    <t>460 12-0082</t>
  </si>
  <si>
    <t>Uložení sypaniny do násypů zhutněných z hornin třídy 3až4</t>
  </si>
  <si>
    <t>1391528213</t>
  </si>
  <si>
    <t>460 20-0843</t>
  </si>
  <si>
    <t>Hloubení kabelových nezapažených rýh ručně š 80 cm, hl 80 cm, v hornině tř 3</t>
  </si>
  <si>
    <t>-1560806289</t>
  </si>
  <si>
    <t>460 20-0883</t>
  </si>
  <si>
    <t>Hloubení kabelových nezapažených rýh ručně š 80 cm, hl 120 cm, v hornině tř 3</t>
  </si>
  <si>
    <t>-61593049</t>
  </si>
  <si>
    <t>460 23-0414</t>
  </si>
  <si>
    <t>Odkop zeminy ručně s vodorovným přemístěním do 50 m na skládku v hornině tř 3 a 4</t>
  </si>
  <si>
    <t>1260716776</t>
  </si>
  <si>
    <t>460 30-0002</t>
  </si>
  <si>
    <t>Zásyp jam nebo rýh strojně včetně zhutnění ve volném terénu</t>
  </si>
  <si>
    <t>1532295180</t>
  </si>
  <si>
    <t>460 31-0013</t>
  </si>
  <si>
    <t>Protlačování otvorů strojně neřízený zemní protlak v hornině tř 3 a 4 DN 75 mm</t>
  </si>
  <si>
    <t>-293761323</t>
  </si>
  <si>
    <t>460 42-1101</t>
  </si>
  <si>
    <t>Lože kabelů z písku nebo štěrkopísku tl 10 cm nad kabel, bez zakrytí, šířky lože do 65 cm</t>
  </si>
  <si>
    <t>-1797432878</t>
  </si>
  <si>
    <t>9+1+5+6</t>
  </si>
  <si>
    <t>460 47-0012</t>
  </si>
  <si>
    <t>Provizorní zajištění kabelů ve výkopech při jejich souběhu</t>
  </si>
  <si>
    <t>-680176928</t>
  </si>
  <si>
    <t>460 49-0013</t>
  </si>
  <si>
    <t>Krytí kabelů výstražnou fólií šířky 34 cm</t>
  </si>
  <si>
    <t>2061778870</t>
  </si>
  <si>
    <t>(9+1+5+6)*1,05</t>
  </si>
  <si>
    <t>460 51-0064</t>
  </si>
  <si>
    <t>Kabelové prostupy z trub plastových do rýhy s obsypem, průměru do 10 cm</t>
  </si>
  <si>
    <t>41335356</t>
  </si>
  <si>
    <t>460 51-0074</t>
  </si>
  <si>
    <t>Kabelové prostupy z trub plastových do rýhy s obetonováním, průměru do 10 cm</t>
  </si>
  <si>
    <t>752768370</t>
  </si>
  <si>
    <t>6*1,05</t>
  </si>
  <si>
    <t>460 60-0022</t>
  </si>
  <si>
    <t>Vodorovné přemístění horniny jakékoliv třídy do 500 m</t>
  </si>
  <si>
    <t>-385762623</t>
  </si>
  <si>
    <t>460 60-0031</t>
  </si>
  <si>
    <t>Příplatek k vodorovnému přemístění horniny za každých dalších 1000 m</t>
  </si>
  <si>
    <t>-854176307</t>
  </si>
  <si>
    <t>17,98*9</t>
  </si>
  <si>
    <t>460 62-0032</t>
  </si>
  <si>
    <t>Vyčištění štěrkového lože při křížení kabelů za vyloučení provozu</t>
  </si>
  <si>
    <t>-673618236</t>
  </si>
  <si>
    <t>(3*(0,2+0,8+0,2)+6*(0,3+0,8+0,3)+2*1,5*2)*0,25</t>
  </si>
  <si>
    <t>460 65-0045</t>
  </si>
  <si>
    <t>Zřízení podkladní vrstvy vozovky a chodníku ze štěrkopísku se zhutněním tloušťky do 25 cm</t>
  </si>
  <si>
    <t>563701161</t>
  </si>
  <si>
    <t>460 65-0055</t>
  </si>
  <si>
    <t>Zřízení podkladní vrstvy vozovky a chodníku ze štěrkodrti se zhutněním tloušťky do 25 cm</t>
  </si>
  <si>
    <t>-1781830764</t>
  </si>
  <si>
    <t>460 65-0065</t>
  </si>
  <si>
    <t>Zřízení podkladní vrstvy vozovky a chodníku z kameniva drceného se zhutněním tloušťky do 30 cm</t>
  </si>
  <si>
    <t>-2031076034</t>
  </si>
  <si>
    <t>460 65-0072</t>
  </si>
  <si>
    <t>Zřízení podkladní vrstvy vozovky a chodníku z kameniva obalovaného asfaltem se zhutněním tl do10 cm</t>
  </si>
  <si>
    <t>1675070899</t>
  </si>
  <si>
    <t>460 65-0162</t>
  </si>
  <si>
    <t>Kladení dlažby z dlaždic betonových tvarovaných a zámkových do lože z kameniva těženého</t>
  </si>
  <si>
    <t>-1122235746</t>
  </si>
  <si>
    <t>460 65-0176</t>
  </si>
  <si>
    <t>Očištění dlaždic betonových tvarovaných nebo zámkových z rozebraných dlažeb</t>
  </si>
  <si>
    <t>-239409141</t>
  </si>
  <si>
    <t>460 65-0182</t>
  </si>
  <si>
    <t>Osazení betonových obrubníků ležatých chodníkových do betonu prostého</t>
  </si>
  <si>
    <t>-1406408108</t>
  </si>
  <si>
    <t>460 65-0192</t>
  </si>
  <si>
    <t>Očištění vybouraných obrubníků chodníkových od spojovacího materiálu s odklizením do 10 m</t>
  </si>
  <si>
    <t>941985038</t>
  </si>
  <si>
    <t>460 65-0912</t>
  </si>
  <si>
    <t>Vyspravení krytu komunikací po překopech kamenivem obalovaným asfaltem tl 6 cm</t>
  </si>
  <si>
    <t>-827069626</t>
  </si>
  <si>
    <t>460 68-0213</t>
  </si>
  <si>
    <t>Vybourání otvorů ve zdivu betonovém plochy do 0,09 m2, tloušťky do 45 cm</t>
  </si>
  <si>
    <t>-1177296218</t>
  </si>
  <si>
    <t>999 99-9914</t>
  </si>
  <si>
    <t>Zednické výpomoci 1,6%</t>
  </si>
  <si>
    <t>1743864577</t>
  </si>
  <si>
    <t>999 99-9915.1</t>
  </si>
  <si>
    <t>1215624714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</si>
  <si>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</si>
  <si>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</si>
  <si>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</si>
  <si>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</si>
  <si>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</si>
  <si>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</si>
  <si>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</si>
  <si>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</si>
  <si>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</si>
  <si>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</si>
  <si>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</si>
  <si>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</si>
  <si>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</si>
  <si>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</si>
  <si>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-1200172375</t>
  </si>
  <si>
    <t>https://podminky.urs.cz/item/CS_URS_2022_01/012203000</t>
  </si>
  <si>
    <t>Poznámka k položce:_x000d_
- vytyčování jednotlivých konstrukčních částí objektů,_x000d_
- měření jednotlivých dokončených konstrukčních částí před pokračováním prací.</t>
  </si>
  <si>
    <t>012303000</t>
  </si>
  <si>
    <t>Geodetické práce po výstavbě</t>
  </si>
  <si>
    <t>1287044077</t>
  </si>
  <si>
    <t>https://podminky.urs.cz/item/CS_URS_2022_01/012303000</t>
  </si>
  <si>
    <t>Poznámka k položce:_x000d_
- zaměření skutečného provedení stavby podle požadavku objednatele a obce,_x000d_
- geometrický plán pro změny parcel i věcná břemena.</t>
  </si>
  <si>
    <t>013244000</t>
  </si>
  <si>
    <t>Dokumentace pro provádění stavby - realizační dokumentace zhotovitele</t>
  </si>
  <si>
    <t>-1651676217</t>
  </si>
  <si>
    <t>https://podminky.urs.cz/item/CS_URS_2022_01/013244000</t>
  </si>
  <si>
    <t>013254000</t>
  </si>
  <si>
    <t>Dokumentace skutečného provedení stavby</t>
  </si>
  <si>
    <t>-813082925</t>
  </si>
  <si>
    <t>https://podminky.urs.cz/item/CS_URS_2022_01/013254000</t>
  </si>
  <si>
    <t>013294000</t>
  </si>
  <si>
    <t>Ostatní dokumentace - mostní list</t>
  </si>
  <si>
    <t>570201032</t>
  </si>
  <si>
    <t>https://podminky.urs.cz/item/CS_URS_2022_01/013294000</t>
  </si>
  <si>
    <t>Poznámka k položce:_x000d_
Mostní list podle ČSN 73 6220 Evidence mostních objektů pozemních komunikací.</t>
  </si>
  <si>
    <t>013294001</t>
  </si>
  <si>
    <t>Ostatní dokumentace - plán údržby</t>
  </si>
  <si>
    <t>-1822293313</t>
  </si>
  <si>
    <t>https://podminky.urs.cz/item/CS_URS_2022_01/013294001</t>
  </si>
  <si>
    <t>Poznámka k položce:_x000d_
Plán údržby mostu.</t>
  </si>
  <si>
    <t>VRN2</t>
  </si>
  <si>
    <t>Příprava staveniště</t>
  </si>
  <si>
    <t>021203000</t>
  </si>
  <si>
    <t>Stěhování přírodních hodnot</t>
  </si>
  <si>
    <t>1146305025</t>
  </si>
  <si>
    <t>https://podminky.urs.cz/item/CS_URS_2022_01/021203000</t>
  </si>
  <si>
    <t>Poznámka k položce:_x000d_
Záchranný odlov vodních živočichů a přesun podle pokynů orgánů ochrany životního prostředí.</t>
  </si>
  <si>
    <t>VRN3</t>
  </si>
  <si>
    <t>Zařízení staveniště</t>
  </si>
  <si>
    <t>030001000</t>
  </si>
  <si>
    <t>-1881855628</t>
  </si>
  <si>
    <t>https://podminky.urs.cz/item/CS_URS_2022_01/030001000</t>
  </si>
  <si>
    <t xml:space="preserve">Poznámka k položce:_x000d_
Přípravné práce pro zařízení staveniště._x000d_
Vybudování zařízení staveniště pro celou stavbu._x000d_
Vybavení staveniště._x000d_
Připojení a spotřeba energií zařízení staveniště._x000d_
Zabezpečení staveniště pro haváriím a povodním vč havarijního a povodňového plánu._x000d_
Označení a zabezpečení staveniště proti vstupu nepovolaných osob._x000d_
Pronájmy ploch, objektů._x000d_
Zajišťování provozu a údržby zařízení staveniště včetně společných sociálních a provozních objektů._x000d_
Zrušení zařízení staveniště a uvedení ploch dotčených stavbou do původního stavu._x000d_
</t>
  </si>
  <si>
    <t>VRN4</t>
  </si>
  <si>
    <t>Inženýrská činnost</t>
  </si>
  <si>
    <t>042903000</t>
  </si>
  <si>
    <t>Ostatní posudky - mostní prohlídka</t>
  </si>
  <si>
    <t>-1918232013</t>
  </si>
  <si>
    <t>https://podminky.urs.cz/item/CS_URS_2022_01/042903000</t>
  </si>
  <si>
    <t>Poznámka k položce:_x000d_
1. Hlavní prohlídka mostu podle ČSN 73 6221 Prohlídky mostů pozemních komunikací.</t>
  </si>
  <si>
    <t>043194000</t>
  </si>
  <si>
    <t>Ostatní zkoušky</t>
  </si>
  <si>
    <t>-649547676</t>
  </si>
  <si>
    <t>https://podminky.urs.cz/item/CS_URS_2022_01/043194000</t>
  </si>
  <si>
    <t>Poznámka k položce:_x000d_
Kontrolní zkoušky provedených konstrukcí a prací podle schváleného Kontrolního a zkušebního plánu.</t>
  </si>
  <si>
    <t>045203000</t>
  </si>
  <si>
    <t>Kompletační činnost zhotovitele</t>
  </si>
  <si>
    <t>-2122627751</t>
  </si>
  <si>
    <t>https://podminky.urs.cz/item/CS_URS_2022_01/045203000</t>
  </si>
  <si>
    <t>Poznámka k položce:_x000d_
Kompletační činnost_x000d_
Poskytování podkladů a konzultací při zpracování projektu stavby pokud je objednatelem požadováno._x000d_
Převzetí staveniště pro stavební část i pro ZS a předání jeho částí jednotlivým zhotovitelům._x000d_
Zpracování povodňového a havarijního plánu pro staveniště a jeho technické zabezpeční podle schálených plánů._x000d_
Koordinace postupu prací prováděných jednotlivými zhotoviteli na podkladě projektu včetně jejich věcné i cenové kontroly a přejímky a zajišťování všech opatření nezbytných k plnění dílčích termínů dodávek._x000d_
Dokladová část dodavatele stavby včetně Zprávy zhotovitele o jakosti stavebních prací na pozemních komunikacích._x000d_
Kniha průběžné evidence odpadů, doklady o likvidaci odpadů._x000d_
Fotodokumentace průběhu stavby._x000d_
Účast na kolaudaci a předání stavby do užívání._x000d_
Účast na vyhodnocovacím řízení pokud je objednatelem požadováno.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</si>
</sst>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13121111" TargetMode="External" /><Relationship Id="rId2" Type="http://schemas.openxmlformats.org/officeDocument/2006/relationships/hyperlink" Target="https://podminky.urs.cz/item/CS_URS_2022_01/913121211" TargetMode="External" /><Relationship Id="rId3" Type="http://schemas.openxmlformats.org/officeDocument/2006/relationships/hyperlink" Target="https://podminky.urs.cz/item/CS_URS_2022_01/913221111" TargetMode="External" /><Relationship Id="rId4" Type="http://schemas.openxmlformats.org/officeDocument/2006/relationships/hyperlink" Target="https://podminky.urs.cz/item/CS_URS_2022_01/913221211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1" TargetMode="External" /><Relationship Id="rId2" Type="http://schemas.openxmlformats.org/officeDocument/2006/relationships/hyperlink" Target="https://podminky.urs.cz/item/CS_URS_2022_01/112155311" TargetMode="External" /><Relationship Id="rId3" Type="http://schemas.openxmlformats.org/officeDocument/2006/relationships/hyperlink" Target="https://podminky.urs.cz/item/CS_URS_2022_01/113107223" TargetMode="External" /><Relationship Id="rId4" Type="http://schemas.openxmlformats.org/officeDocument/2006/relationships/hyperlink" Target="https://podminky.urs.cz/item/CS_URS_2022_01/113107241" TargetMode="External" /><Relationship Id="rId5" Type="http://schemas.openxmlformats.org/officeDocument/2006/relationships/hyperlink" Target="https://podminky.urs.cz/item/CS_URS_2022_01/113154123" TargetMode="External" /><Relationship Id="rId6" Type="http://schemas.openxmlformats.org/officeDocument/2006/relationships/hyperlink" Target="https://podminky.urs.cz/item/CS_URS_2022_01/115001104" TargetMode="External" /><Relationship Id="rId7" Type="http://schemas.openxmlformats.org/officeDocument/2006/relationships/hyperlink" Target="https://podminky.urs.cz/item/CS_URS_2022_01/115101201" TargetMode="External" /><Relationship Id="rId8" Type="http://schemas.openxmlformats.org/officeDocument/2006/relationships/hyperlink" Target="https://podminky.urs.cz/item/CS_URS_2022_01/115101301" TargetMode="External" /><Relationship Id="rId9" Type="http://schemas.openxmlformats.org/officeDocument/2006/relationships/hyperlink" Target="https://podminky.urs.cz/item/CS_URS_2022_01/119003217" TargetMode="External" /><Relationship Id="rId10" Type="http://schemas.openxmlformats.org/officeDocument/2006/relationships/hyperlink" Target="https://podminky.urs.cz/item/CS_URS_2022_01/119003218" TargetMode="External" /><Relationship Id="rId11" Type="http://schemas.openxmlformats.org/officeDocument/2006/relationships/hyperlink" Target="https://podminky.urs.cz/item/CS_URS_2022_01/124253100" TargetMode="External" /><Relationship Id="rId12" Type="http://schemas.openxmlformats.org/officeDocument/2006/relationships/hyperlink" Target="https://podminky.urs.cz/item/CS_URS_2022_01/131251104" TargetMode="External" /><Relationship Id="rId13" Type="http://schemas.openxmlformats.org/officeDocument/2006/relationships/hyperlink" Target="https://podminky.urs.cz/item/CS_URS_2022_01/132251252" TargetMode="External" /><Relationship Id="rId14" Type="http://schemas.openxmlformats.org/officeDocument/2006/relationships/hyperlink" Target="https://podminky.urs.cz/item/CS_URS_2022_01/133251101" TargetMode="External" /><Relationship Id="rId15" Type="http://schemas.openxmlformats.org/officeDocument/2006/relationships/hyperlink" Target="https://podminky.urs.cz/item/CS_URS_2022_01/153812111" TargetMode="External" /><Relationship Id="rId16" Type="http://schemas.openxmlformats.org/officeDocument/2006/relationships/hyperlink" Target="https://podminky.urs.cz/item/CS_URS_2022_01/162751116" TargetMode="External" /><Relationship Id="rId17" Type="http://schemas.openxmlformats.org/officeDocument/2006/relationships/hyperlink" Target="https://podminky.urs.cz/item/CS_URS_2022_01/171251101" TargetMode="External" /><Relationship Id="rId18" Type="http://schemas.openxmlformats.org/officeDocument/2006/relationships/hyperlink" Target="https://podminky.urs.cz/item/CS_URS_2022_01/174151101" TargetMode="External" /><Relationship Id="rId19" Type="http://schemas.openxmlformats.org/officeDocument/2006/relationships/hyperlink" Target="https://podminky.urs.cz/item/CS_URS_2022_01/181111111" TargetMode="External" /><Relationship Id="rId20" Type="http://schemas.openxmlformats.org/officeDocument/2006/relationships/hyperlink" Target="https://podminky.urs.cz/item/CS_URS_2022_01/181411132" TargetMode="External" /><Relationship Id="rId21" Type="http://schemas.openxmlformats.org/officeDocument/2006/relationships/hyperlink" Target="https://podminky.urs.cz/item/CS_URS_2022_01/182351023" TargetMode="External" /><Relationship Id="rId22" Type="http://schemas.openxmlformats.org/officeDocument/2006/relationships/hyperlink" Target="https://podminky.urs.cz/item/CS_URS_2022_01/183111142" TargetMode="External" /><Relationship Id="rId23" Type="http://schemas.openxmlformats.org/officeDocument/2006/relationships/hyperlink" Target="https://podminky.urs.cz/item/CS_URS_2022_01/184102211" TargetMode="External" /><Relationship Id="rId24" Type="http://schemas.openxmlformats.org/officeDocument/2006/relationships/hyperlink" Target="https://podminky.urs.cz/item/CS_URS_2022_01/184911421" TargetMode="External" /><Relationship Id="rId25" Type="http://schemas.openxmlformats.org/officeDocument/2006/relationships/hyperlink" Target="https://podminky.urs.cz/item/CS_URS_2022_01/185804311" TargetMode="External" /><Relationship Id="rId26" Type="http://schemas.openxmlformats.org/officeDocument/2006/relationships/hyperlink" Target="https://podminky.urs.cz/item/CS_URS_2022_01/212312111" TargetMode="External" /><Relationship Id="rId27" Type="http://schemas.openxmlformats.org/officeDocument/2006/relationships/hyperlink" Target="https://podminky.urs.cz/item/CS_URS_2022_01/212792213" TargetMode="External" /><Relationship Id="rId28" Type="http://schemas.openxmlformats.org/officeDocument/2006/relationships/hyperlink" Target="https://podminky.urs.cz/item/CS_URS_2022_01/212972114" TargetMode="External" /><Relationship Id="rId29" Type="http://schemas.openxmlformats.org/officeDocument/2006/relationships/hyperlink" Target="https://podminky.urs.cz/item/CS_URS_2022_01/213141131" TargetMode="External" /><Relationship Id="rId30" Type="http://schemas.openxmlformats.org/officeDocument/2006/relationships/hyperlink" Target="https://podminky.urs.cz/item/CS_URS_2022_01/213311151" TargetMode="External" /><Relationship Id="rId31" Type="http://schemas.openxmlformats.org/officeDocument/2006/relationships/hyperlink" Target="https://podminky.urs.cz/item/CS_URS_2022_01/224411112" TargetMode="External" /><Relationship Id="rId32" Type="http://schemas.openxmlformats.org/officeDocument/2006/relationships/hyperlink" Target="https://podminky.urs.cz/item/CS_URS_2022_01/273321118" TargetMode="External" /><Relationship Id="rId33" Type="http://schemas.openxmlformats.org/officeDocument/2006/relationships/hyperlink" Target="https://podminky.urs.cz/item/CS_URS_2022_01/273354111" TargetMode="External" /><Relationship Id="rId34" Type="http://schemas.openxmlformats.org/officeDocument/2006/relationships/hyperlink" Target="https://podminky.urs.cz/item/CS_URS_2022_01/273354211" TargetMode="External" /><Relationship Id="rId35" Type="http://schemas.openxmlformats.org/officeDocument/2006/relationships/hyperlink" Target="https://podminky.urs.cz/item/CS_URS_2022_01/273361116" TargetMode="External" /><Relationship Id="rId36" Type="http://schemas.openxmlformats.org/officeDocument/2006/relationships/hyperlink" Target="https://podminky.urs.cz/item/CS_URS_2022_01/274311124" TargetMode="External" /><Relationship Id="rId37" Type="http://schemas.openxmlformats.org/officeDocument/2006/relationships/hyperlink" Target="https://podminky.urs.cz/item/CS_URS_2022_01/274354111" TargetMode="External" /><Relationship Id="rId38" Type="http://schemas.openxmlformats.org/officeDocument/2006/relationships/hyperlink" Target="https://podminky.urs.cz/item/CS_URS_2022_01/274354211" TargetMode="External" /><Relationship Id="rId39" Type="http://schemas.openxmlformats.org/officeDocument/2006/relationships/hyperlink" Target="https://podminky.urs.cz/item/CS_URS_2022_01/281602111" TargetMode="External" /><Relationship Id="rId40" Type="http://schemas.openxmlformats.org/officeDocument/2006/relationships/hyperlink" Target="https://podminky.urs.cz/item/CS_URS_2022_01/282602112" TargetMode="External" /><Relationship Id="rId41" Type="http://schemas.openxmlformats.org/officeDocument/2006/relationships/hyperlink" Target="https://podminky.urs.cz/item/CS_URS_2022_01/283111113" TargetMode="External" /><Relationship Id="rId42" Type="http://schemas.openxmlformats.org/officeDocument/2006/relationships/hyperlink" Target="https://podminky.urs.cz/item/CS_URS_2022_01/283111123" TargetMode="External" /><Relationship Id="rId43" Type="http://schemas.openxmlformats.org/officeDocument/2006/relationships/hyperlink" Target="https://podminky.urs.cz/item/CS_URS_2022_01/283131113" TargetMode="External" /><Relationship Id="rId44" Type="http://schemas.openxmlformats.org/officeDocument/2006/relationships/hyperlink" Target="https://podminky.urs.cz/item/CS_URS_2022_01/317171126" TargetMode="External" /><Relationship Id="rId45" Type="http://schemas.openxmlformats.org/officeDocument/2006/relationships/hyperlink" Target="https://podminky.urs.cz/item/CS_URS_2022_01/317321018" TargetMode="External" /><Relationship Id="rId46" Type="http://schemas.openxmlformats.org/officeDocument/2006/relationships/hyperlink" Target="https://podminky.urs.cz/item/CS_URS_2022_01/317321118" TargetMode="External" /><Relationship Id="rId47" Type="http://schemas.openxmlformats.org/officeDocument/2006/relationships/hyperlink" Target="https://podminky.urs.cz/item/CS_URS_2022_01/317321191" TargetMode="External" /><Relationship Id="rId48" Type="http://schemas.openxmlformats.org/officeDocument/2006/relationships/hyperlink" Target="https://podminky.urs.cz/item/CS_URS_2022_01/317353111" TargetMode="External" /><Relationship Id="rId49" Type="http://schemas.openxmlformats.org/officeDocument/2006/relationships/hyperlink" Target="https://podminky.urs.cz/item/CS_URS_2022_01/317353112" TargetMode="External" /><Relationship Id="rId50" Type="http://schemas.openxmlformats.org/officeDocument/2006/relationships/hyperlink" Target="https://podminky.urs.cz/item/CS_URS_2022_01/317353121" TargetMode="External" /><Relationship Id="rId51" Type="http://schemas.openxmlformats.org/officeDocument/2006/relationships/hyperlink" Target="https://podminky.urs.cz/item/CS_URS_2022_01/317353221" TargetMode="External" /><Relationship Id="rId52" Type="http://schemas.openxmlformats.org/officeDocument/2006/relationships/hyperlink" Target="https://podminky.urs.cz/item/CS_URS_2022_01/317361016" TargetMode="External" /><Relationship Id="rId53" Type="http://schemas.openxmlformats.org/officeDocument/2006/relationships/hyperlink" Target="https://podminky.urs.cz/item/CS_URS_2022_01/317361116" TargetMode="External" /><Relationship Id="rId54" Type="http://schemas.openxmlformats.org/officeDocument/2006/relationships/hyperlink" Target="https://podminky.urs.cz/item/CS_URS_2022_01/317661132" TargetMode="External" /><Relationship Id="rId55" Type="http://schemas.openxmlformats.org/officeDocument/2006/relationships/hyperlink" Target="https://podminky.urs.cz/item/CS_URS_2022_01/327215141" TargetMode="External" /><Relationship Id="rId56" Type="http://schemas.openxmlformats.org/officeDocument/2006/relationships/hyperlink" Target="https://podminky.urs.cz/item/CS_URS_2022_01/334323118" TargetMode="External" /><Relationship Id="rId57" Type="http://schemas.openxmlformats.org/officeDocument/2006/relationships/hyperlink" Target="https://podminky.urs.cz/item/CS_URS_2022_01/334323218" TargetMode="External" /><Relationship Id="rId58" Type="http://schemas.openxmlformats.org/officeDocument/2006/relationships/hyperlink" Target="https://podminky.urs.cz/item/CS_URS_2022_01/334351112" TargetMode="External" /><Relationship Id="rId59" Type="http://schemas.openxmlformats.org/officeDocument/2006/relationships/hyperlink" Target="https://podminky.urs.cz/item/CS_URS_2022_01/334351211" TargetMode="External" /><Relationship Id="rId60" Type="http://schemas.openxmlformats.org/officeDocument/2006/relationships/hyperlink" Target="https://podminky.urs.cz/item/CS_URS_2022_01/334352111" TargetMode="External" /><Relationship Id="rId61" Type="http://schemas.openxmlformats.org/officeDocument/2006/relationships/hyperlink" Target="https://podminky.urs.cz/item/CS_URS_2022_01/334352211" TargetMode="External" /><Relationship Id="rId62" Type="http://schemas.openxmlformats.org/officeDocument/2006/relationships/hyperlink" Target="https://podminky.urs.cz/item/CS_URS_2022_01/334361216" TargetMode="External" /><Relationship Id="rId63" Type="http://schemas.openxmlformats.org/officeDocument/2006/relationships/hyperlink" Target="https://podminky.urs.cz/item/CS_URS_2022_01/334361226" TargetMode="External" /><Relationship Id="rId64" Type="http://schemas.openxmlformats.org/officeDocument/2006/relationships/hyperlink" Target="https://podminky.urs.cz/item/CS_URS_2022_01/334791114" TargetMode="External" /><Relationship Id="rId65" Type="http://schemas.openxmlformats.org/officeDocument/2006/relationships/hyperlink" Target="https://podminky.urs.cz/item/CS_URS_2022_01/334791116" TargetMode="External" /><Relationship Id="rId66" Type="http://schemas.openxmlformats.org/officeDocument/2006/relationships/hyperlink" Target="https://podminky.urs.cz/item/CS_URS_2022_01/338171113" TargetMode="External" /><Relationship Id="rId67" Type="http://schemas.openxmlformats.org/officeDocument/2006/relationships/hyperlink" Target="https://podminky.urs.cz/item/CS_URS_2022_01/348101240" TargetMode="External" /><Relationship Id="rId68" Type="http://schemas.openxmlformats.org/officeDocument/2006/relationships/hyperlink" Target="https://podminky.urs.cz/item/CS_URS_2022_01/348401130" TargetMode="External" /><Relationship Id="rId69" Type="http://schemas.openxmlformats.org/officeDocument/2006/relationships/hyperlink" Target="https://podminky.urs.cz/item/CS_URS_2022_01/388995212" TargetMode="External" /><Relationship Id="rId70" Type="http://schemas.openxmlformats.org/officeDocument/2006/relationships/hyperlink" Target="https://podminky.urs.cz/item/CS_URS_2022_01/421321128" TargetMode="External" /><Relationship Id="rId71" Type="http://schemas.openxmlformats.org/officeDocument/2006/relationships/hyperlink" Target="https://podminky.urs.cz/item/CS_URS_2022_01/421321192" TargetMode="External" /><Relationship Id="rId72" Type="http://schemas.openxmlformats.org/officeDocument/2006/relationships/hyperlink" Target="https://podminky.urs.cz/item/CS_URS_2022_01/421361226" TargetMode="External" /><Relationship Id="rId73" Type="http://schemas.openxmlformats.org/officeDocument/2006/relationships/hyperlink" Target="https://podminky.urs.cz/item/CS_URS_2022_01/421955112" TargetMode="External" /><Relationship Id="rId74" Type="http://schemas.openxmlformats.org/officeDocument/2006/relationships/hyperlink" Target="https://podminky.urs.cz/item/CS_URS_2022_01/421955212" TargetMode="External" /><Relationship Id="rId75" Type="http://schemas.openxmlformats.org/officeDocument/2006/relationships/hyperlink" Target="https://podminky.urs.cz/item/CS_URS_2022_01/451315124" TargetMode="External" /><Relationship Id="rId76" Type="http://schemas.openxmlformats.org/officeDocument/2006/relationships/hyperlink" Target="https://podminky.urs.cz/item/CS_URS_2022_01/451475121" TargetMode="External" /><Relationship Id="rId77" Type="http://schemas.openxmlformats.org/officeDocument/2006/relationships/hyperlink" Target="https://podminky.urs.cz/item/CS_URS_2022_01/451477121" TargetMode="External" /><Relationship Id="rId78" Type="http://schemas.openxmlformats.org/officeDocument/2006/relationships/hyperlink" Target="https://podminky.urs.cz/item/CS_URS_2022_01/451477122" TargetMode="External" /><Relationship Id="rId79" Type="http://schemas.openxmlformats.org/officeDocument/2006/relationships/hyperlink" Target="https://podminky.urs.cz/item/CS_URS_2022_01/451571111" TargetMode="External" /><Relationship Id="rId80" Type="http://schemas.openxmlformats.org/officeDocument/2006/relationships/hyperlink" Target="https://podminky.urs.cz/item/CS_URS_2022_01/451572111" TargetMode="External" /><Relationship Id="rId81" Type="http://schemas.openxmlformats.org/officeDocument/2006/relationships/hyperlink" Target="https://podminky.urs.cz/item/CS_URS_2022_01/452112112" TargetMode="External" /><Relationship Id="rId82" Type="http://schemas.openxmlformats.org/officeDocument/2006/relationships/hyperlink" Target="https://podminky.urs.cz/item/CS_URS_2022_01/458311131" TargetMode="External" /><Relationship Id="rId83" Type="http://schemas.openxmlformats.org/officeDocument/2006/relationships/hyperlink" Target="https://podminky.urs.cz/item/CS_URS_2022_01/458501112" TargetMode="External" /><Relationship Id="rId84" Type="http://schemas.openxmlformats.org/officeDocument/2006/relationships/hyperlink" Target="https://podminky.urs.cz/item/CS_URS_2022_01/461310312" TargetMode="External" /><Relationship Id="rId85" Type="http://schemas.openxmlformats.org/officeDocument/2006/relationships/hyperlink" Target="https://podminky.urs.cz/item/CS_URS_2022_01/462511270" TargetMode="External" /><Relationship Id="rId86" Type="http://schemas.openxmlformats.org/officeDocument/2006/relationships/hyperlink" Target="https://podminky.urs.cz/item/CS_URS_2022_01/465511127" TargetMode="External" /><Relationship Id="rId87" Type="http://schemas.openxmlformats.org/officeDocument/2006/relationships/hyperlink" Target="https://podminky.urs.cz/item/CS_URS_2022_01/465513156" TargetMode="External" /><Relationship Id="rId88" Type="http://schemas.openxmlformats.org/officeDocument/2006/relationships/hyperlink" Target="https://podminky.urs.cz/item/CS_URS_2022_01/564851011" TargetMode="External" /><Relationship Id="rId89" Type="http://schemas.openxmlformats.org/officeDocument/2006/relationships/hyperlink" Target="https://podminky.urs.cz/item/CS_URS_2022_01/565135121" TargetMode="External" /><Relationship Id="rId90" Type="http://schemas.openxmlformats.org/officeDocument/2006/relationships/hyperlink" Target="https://podminky.urs.cz/item/CS_URS_2022_01/573191111" TargetMode="External" /><Relationship Id="rId91" Type="http://schemas.openxmlformats.org/officeDocument/2006/relationships/hyperlink" Target="https://podminky.urs.cz/item/CS_URS_2022_01/573231107" TargetMode="External" /><Relationship Id="rId92" Type="http://schemas.openxmlformats.org/officeDocument/2006/relationships/hyperlink" Target="https://podminky.urs.cz/item/CS_URS_2022_01/573231108" TargetMode="External" /><Relationship Id="rId93" Type="http://schemas.openxmlformats.org/officeDocument/2006/relationships/hyperlink" Target="https://podminky.urs.cz/item/CS_URS_2022_01/577134121" TargetMode="External" /><Relationship Id="rId94" Type="http://schemas.openxmlformats.org/officeDocument/2006/relationships/hyperlink" Target="https://podminky.urs.cz/item/CS_URS_2022_01/578133232" TargetMode="External" /><Relationship Id="rId95" Type="http://schemas.openxmlformats.org/officeDocument/2006/relationships/hyperlink" Target="https://podminky.urs.cz/item/CS_URS_2022_01/628611111" TargetMode="External" /><Relationship Id="rId96" Type="http://schemas.openxmlformats.org/officeDocument/2006/relationships/hyperlink" Target="https://podminky.urs.cz/item/CS_URS_2022_01/871355241" TargetMode="External" /><Relationship Id="rId97" Type="http://schemas.openxmlformats.org/officeDocument/2006/relationships/hyperlink" Target="https://podminky.urs.cz/item/CS_URS_2022_01/871375241" TargetMode="External" /><Relationship Id="rId98" Type="http://schemas.openxmlformats.org/officeDocument/2006/relationships/hyperlink" Target="https://podminky.urs.cz/item/CS_URS_2022_01/894411121" TargetMode="External" /><Relationship Id="rId99" Type="http://schemas.openxmlformats.org/officeDocument/2006/relationships/hyperlink" Target="https://podminky.urs.cz/item/CS_URS_2022_01/895941302" TargetMode="External" /><Relationship Id="rId100" Type="http://schemas.openxmlformats.org/officeDocument/2006/relationships/hyperlink" Target="https://podminky.urs.cz/item/CS_URS_2022_01/895941314" TargetMode="External" /><Relationship Id="rId101" Type="http://schemas.openxmlformats.org/officeDocument/2006/relationships/hyperlink" Target="https://podminky.urs.cz/item/CS_URS_2022_01/895941331" TargetMode="External" /><Relationship Id="rId102" Type="http://schemas.openxmlformats.org/officeDocument/2006/relationships/hyperlink" Target="https://podminky.urs.cz/item/CS_URS_2022_01/899204112" TargetMode="External" /><Relationship Id="rId103" Type="http://schemas.openxmlformats.org/officeDocument/2006/relationships/hyperlink" Target="https://podminky.urs.cz/item/CS_URS_2022_01/911121111" TargetMode="External" /><Relationship Id="rId104" Type="http://schemas.openxmlformats.org/officeDocument/2006/relationships/hyperlink" Target="https://podminky.urs.cz/item/CS_URS_2022_01/914111111" TargetMode="External" /><Relationship Id="rId105" Type="http://schemas.openxmlformats.org/officeDocument/2006/relationships/hyperlink" Target="https://podminky.urs.cz/item/CS_URS_2022_01/914112111" TargetMode="External" /><Relationship Id="rId106" Type="http://schemas.openxmlformats.org/officeDocument/2006/relationships/hyperlink" Target="https://podminky.urs.cz/item/CS_URS_2022_01/914511111" TargetMode="External" /><Relationship Id="rId107" Type="http://schemas.openxmlformats.org/officeDocument/2006/relationships/hyperlink" Target="https://podminky.urs.cz/item/CS_URS_2022_01/916131213" TargetMode="External" /><Relationship Id="rId108" Type="http://schemas.openxmlformats.org/officeDocument/2006/relationships/hyperlink" Target="https://podminky.urs.cz/item/CS_URS_2022_01/916231213" TargetMode="External" /><Relationship Id="rId109" Type="http://schemas.openxmlformats.org/officeDocument/2006/relationships/hyperlink" Target="https://podminky.urs.cz/item/CS_URS_2022_01/919112233" TargetMode="External" /><Relationship Id="rId110" Type="http://schemas.openxmlformats.org/officeDocument/2006/relationships/hyperlink" Target="https://podminky.urs.cz/item/CS_URS_2022_01/919122132" TargetMode="External" /><Relationship Id="rId111" Type="http://schemas.openxmlformats.org/officeDocument/2006/relationships/hyperlink" Target="https://podminky.urs.cz/item/CS_URS_2022_01/919726122" TargetMode="External" /><Relationship Id="rId112" Type="http://schemas.openxmlformats.org/officeDocument/2006/relationships/hyperlink" Target="https://podminky.urs.cz/item/CS_URS_2022_01/919735111" TargetMode="External" /><Relationship Id="rId113" Type="http://schemas.openxmlformats.org/officeDocument/2006/relationships/hyperlink" Target="https://podminky.urs.cz/item/CS_URS_2022_01/931626111" TargetMode="External" /><Relationship Id="rId114" Type="http://schemas.openxmlformats.org/officeDocument/2006/relationships/hyperlink" Target="https://podminky.urs.cz/item/CS_URS_2022_01/936941121" TargetMode="External" /><Relationship Id="rId115" Type="http://schemas.openxmlformats.org/officeDocument/2006/relationships/hyperlink" Target="https://podminky.urs.cz/item/CS_URS_2022_01/936941131" TargetMode="External" /><Relationship Id="rId116" Type="http://schemas.openxmlformats.org/officeDocument/2006/relationships/hyperlink" Target="https://podminky.urs.cz/item/CS_URS_2022_01/936942211" TargetMode="External" /><Relationship Id="rId117" Type="http://schemas.openxmlformats.org/officeDocument/2006/relationships/hyperlink" Target="https://podminky.urs.cz/item/CS_URS_2022_01/946231111" TargetMode="External" /><Relationship Id="rId118" Type="http://schemas.openxmlformats.org/officeDocument/2006/relationships/hyperlink" Target="https://podminky.urs.cz/item/CS_URS_2022_01/946231121" TargetMode="External" /><Relationship Id="rId119" Type="http://schemas.openxmlformats.org/officeDocument/2006/relationships/hyperlink" Target="https://podminky.urs.cz/item/CS_URS_2022_01/948411111" TargetMode="External" /><Relationship Id="rId120" Type="http://schemas.openxmlformats.org/officeDocument/2006/relationships/hyperlink" Target="https://podminky.urs.cz/item/CS_URS_2022_01/948411211" TargetMode="External" /><Relationship Id="rId121" Type="http://schemas.openxmlformats.org/officeDocument/2006/relationships/hyperlink" Target="https://podminky.urs.cz/item/CS_URS_2022_01/948411911" TargetMode="External" /><Relationship Id="rId122" Type="http://schemas.openxmlformats.org/officeDocument/2006/relationships/hyperlink" Target="https://podminky.urs.cz/item/CS_URS_2022_01/948521111" TargetMode="External" /><Relationship Id="rId123" Type="http://schemas.openxmlformats.org/officeDocument/2006/relationships/hyperlink" Target="https://podminky.urs.cz/item/CS_URS_2022_01/948521121" TargetMode="External" /><Relationship Id="rId124" Type="http://schemas.openxmlformats.org/officeDocument/2006/relationships/hyperlink" Target="https://podminky.urs.cz/item/CS_URS_2022_01/948521129" TargetMode="External" /><Relationship Id="rId125" Type="http://schemas.openxmlformats.org/officeDocument/2006/relationships/hyperlink" Target="https://podminky.urs.cz/item/CS_URS_2022_01/953735111" TargetMode="External" /><Relationship Id="rId126" Type="http://schemas.openxmlformats.org/officeDocument/2006/relationships/hyperlink" Target="https://podminky.urs.cz/item/CS_URS_2022_01/953961113" TargetMode="External" /><Relationship Id="rId127" Type="http://schemas.openxmlformats.org/officeDocument/2006/relationships/hyperlink" Target="https://podminky.urs.cz/item/CS_URS_2022_01/961041211" TargetMode="External" /><Relationship Id="rId128" Type="http://schemas.openxmlformats.org/officeDocument/2006/relationships/hyperlink" Target="https://podminky.urs.cz/item/CS_URS_2022_01/962041211" TargetMode="External" /><Relationship Id="rId129" Type="http://schemas.openxmlformats.org/officeDocument/2006/relationships/hyperlink" Target="https://podminky.urs.cz/item/CS_URS_2022_01/963051111" TargetMode="External" /><Relationship Id="rId130" Type="http://schemas.openxmlformats.org/officeDocument/2006/relationships/hyperlink" Target="https://podminky.urs.cz/item/CS_URS_2022_01/966071711" TargetMode="External" /><Relationship Id="rId131" Type="http://schemas.openxmlformats.org/officeDocument/2006/relationships/hyperlink" Target="https://podminky.urs.cz/item/CS_URS_2022_01/966071822" TargetMode="External" /><Relationship Id="rId132" Type="http://schemas.openxmlformats.org/officeDocument/2006/relationships/hyperlink" Target="https://podminky.urs.cz/item/CS_URS_2022_01/966075141" TargetMode="External" /><Relationship Id="rId133" Type="http://schemas.openxmlformats.org/officeDocument/2006/relationships/hyperlink" Target="https://podminky.urs.cz/item/CS_URS_2022_01/997211511" TargetMode="External" /><Relationship Id="rId134" Type="http://schemas.openxmlformats.org/officeDocument/2006/relationships/hyperlink" Target="https://podminky.urs.cz/item/CS_URS_2022_01/997211519" TargetMode="External" /><Relationship Id="rId135" Type="http://schemas.openxmlformats.org/officeDocument/2006/relationships/hyperlink" Target="https://podminky.urs.cz/item/CS_URS_2022_01/997221861" TargetMode="External" /><Relationship Id="rId136" Type="http://schemas.openxmlformats.org/officeDocument/2006/relationships/hyperlink" Target="https://podminky.urs.cz/item/CS_URS_2022_01/997221873" TargetMode="External" /><Relationship Id="rId137" Type="http://schemas.openxmlformats.org/officeDocument/2006/relationships/hyperlink" Target="https://podminky.urs.cz/item/CS_URS_2022_01/997013847" TargetMode="External" /><Relationship Id="rId138" Type="http://schemas.openxmlformats.org/officeDocument/2006/relationships/hyperlink" Target="https://podminky.urs.cz/item/CS_URS_2022_01/998212111" TargetMode="External" /><Relationship Id="rId139" Type="http://schemas.openxmlformats.org/officeDocument/2006/relationships/hyperlink" Target="https://podminky.urs.cz/item/CS_URS_2022_01/711111001" TargetMode="External" /><Relationship Id="rId140" Type="http://schemas.openxmlformats.org/officeDocument/2006/relationships/hyperlink" Target="https://podminky.urs.cz/item/CS_URS_2022_01/711111002" TargetMode="External" /><Relationship Id="rId141" Type="http://schemas.openxmlformats.org/officeDocument/2006/relationships/hyperlink" Target="https://podminky.urs.cz/item/CS_URS_2022_01/711112001" TargetMode="External" /><Relationship Id="rId142" Type="http://schemas.openxmlformats.org/officeDocument/2006/relationships/hyperlink" Target="https://podminky.urs.cz/item/CS_URS_2022_01/711112002" TargetMode="External" /><Relationship Id="rId143" Type="http://schemas.openxmlformats.org/officeDocument/2006/relationships/hyperlink" Target="https://podminky.urs.cz/item/CS_URS_2022_01/711132101" TargetMode="External" /><Relationship Id="rId144" Type="http://schemas.openxmlformats.org/officeDocument/2006/relationships/hyperlink" Target="https://podminky.urs.cz/item/CS_URS_2022_01/711142559" TargetMode="External" /><Relationship Id="rId145" Type="http://schemas.openxmlformats.org/officeDocument/2006/relationships/hyperlink" Target="https://podminky.urs.cz/item/CS_URS_2022_01/711321132" TargetMode="External" /><Relationship Id="rId146" Type="http://schemas.openxmlformats.org/officeDocument/2006/relationships/hyperlink" Target="https://podminky.urs.cz/item/CS_URS_2022_01/711331382" TargetMode="External" /><Relationship Id="rId147" Type="http://schemas.openxmlformats.org/officeDocument/2006/relationships/hyperlink" Target="https://podminky.urs.cz/item/CS_URS_2022_01/711341564" TargetMode="External" /><Relationship Id="rId148" Type="http://schemas.openxmlformats.org/officeDocument/2006/relationships/hyperlink" Target="https://podminky.urs.cz/item/CS_URS_2022_01/711381021" TargetMode="External" /><Relationship Id="rId149" Type="http://schemas.openxmlformats.org/officeDocument/2006/relationships/hyperlink" Target="https://podminky.urs.cz/item/CS_URS_2022_01/998711101" TargetMode="External" /><Relationship Id="rId150" Type="http://schemas.openxmlformats.org/officeDocument/2006/relationships/hyperlink" Target="https://podminky.urs.cz/item/CS_URS_2022_01/998711192" TargetMode="External" /><Relationship Id="rId151" Type="http://schemas.openxmlformats.org/officeDocument/2006/relationships/hyperlink" Target="https://podminky.urs.cz/item/CS_URS_2022_01/712340832" TargetMode="External" /><Relationship Id="rId15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203000" TargetMode="External" /><Relationship Id="rId2" Type="http://schemas.openxmlformats.org/officeDocument/2006/relationships/hyperlink" Target="https://podminky.urs.cz/item/CS_URS_2022_01/012303000" TargetMode="External" /><Relationship Id="rId3" Type="http://schemas.openxmlformats.org/officeDocument/2006/relationships/hyperlink" Target="https://podminky.urs.cz/item/CS_URS_2022_01/013244000" TargetMode="External" /><Relationship Id="rId4" Type="http://schemas.openxmlformats.org/officeDocument/2006/relationships/hyperlink" Target="https://podminky.urs.cz/item/CS_URS_2022_01/013254000" TargetMode="External" /><Relationship Id="rId5" Type="http://schemas.openxmlformats.org/officeDocument/2006/relationships/hyperlink" Target="https://podminky.urs.cz/item/CS_URS_2022_01/013294000" TargetMode="External" /><Relationship Id="rId6" Type="http://schemas.openxmlformats.org/officeDocument/2006/relationships/hyperlink" Target="https://podminky.urs.cz/item/CS_URS_2022_01/013294001" TargetMode="External" /><Relationship Id="rId7" Type="http://schemas.openxmlformats.org/officeDocument/2006/relationships/hyperlink" Target="https://podminky.urs.cz/item/CS_URS_2022_01/021203000" TargetMode="External" /><Relationship Id="rId8" Type="http://schemas.openxmlformats.org/officeDocument/2006/relationships/hyperlink" Target="https://podminky.urs.cz/item/CS_URS_2022_01/030001000" TargetMode="External" /><Relationship Id="rId9" Type="http://schemas.openxmlformats.org/officeDocument/2006/relationships/hyperlink" Target="https://podminky.urs.cz/item/CS_URS_2022_01/042903000" TargetMode="External" /><Relationship Id="rId10" Type="http://schemas.openxmlformats.org/officeDocument/2006/relationships/hyperlink" Target="https://podminky.urs.cz/item/CS_URS_2022_01/043194000" TargetMode="External" /><Relationship Id="rId11" Type="http://schemas.openxmlformats.org/officeDocument/2006/relationships/hyperlink" Target="https://podminky.urs.cz/item/CS_URS_2022_01/045203000" TargetMode="External" /><Relationship Id="rId12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47</v>
      </c>
      <c r="E29" s="47"/>
      <c r="F29" s="32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56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R2201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 xml:space="preserve">Rekonstrukce inženýrských sítí Temenice,  Změna stavby před dokončením se týká objektu SO 202 mostní objekty, propustky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Šumperk, kú Horní Temenice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6. 2. 2022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Šumperk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Rušar mosty s.r.o.</v>
      </c>
      <c r="AN49" s="64"/>
      <c r="AO49" s="64"/>
      <c r="AP49" s="64"/>
      <c r="AQ49" s="40"/>
      <c r="AR49" s="44"/>
      <c r="AS49" s="74" t="s">
        <v>57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>Inf. Čestmír Rez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58</v>
      </c>
      <c r="D52" s="87"/>
      <c r="E52" s="87"/>
      <c r="F52" s="87"/>
      <c r="G52" s="87"/>
      <c r="H52" s="88"/>
      <c r="I52" s="89" t="s">
        <v>59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60</v>
      </c>
      <c r="AH52" s="87"/>
      <c r="AI52" s="87"/>
      <c r="AJ52" s="87"/>
      <c r="AK52" s="87"/>
      <c r="AL52" s="87"/>
      <c r="AM52" s="87"/>
      <c r="AN52" s="89" t="s">
        <v>61</v>
      </c>
      <c r="AO52" s="87"/>
      <c r="AP52" s="87"/>
      <c r="AQ52" s="91" t="s">
        <v>62</v>
      </c>
      <c r="AR52" s="44"/>
      <c r="AS52" s="92" t="s">
        <v>63</v>
      </c>
      <c r="AT52" s="93" t="s">
        <v>64</v>
      </c>
      <c r="AU52" s="93" t="s">
        <v>65</v>
      </c>
      <c r="AV52" s="93" t="s">
        <v>66</v>
      </c>
      <c r="AW52" s="93" t="s">
        <v>67</v>
      </c>
      <c r="AX52" s="93" t="s">
        <v>68</v>
      </c>
      <c r="AY52" s="93" t="s">
        <v>69</v>
      </c>
      <c r="AZ52" s="93" t="s">
        <v>70</v>
      </c>
      <c r="BA52" s="93" t="s">
        <v>71</v>
      </c>
      <c r="BB52" s="93" t="s">
        <v>72</v>
      </c>
      <c r="BC52" s="93" t="s">
        <v>73</v>
      </c>
      <c r="BD52" s="94" t="s">
        <v>74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75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76</v>
      </c>
      <c r="BT54" s="109" t="s">
        <v>77</v>
      </c>
      <c r="BU54" s="110" t="s">
        <v>78</v>
      </c>
      <c r="BV54" s="109" t="s">
        <v>79</v>
      </c>
      <c r="BW54" s="109" t="s">
        <v>5</v>
      </c>
      <c r="BX54" s="109" t="s">
        <v>80</v>
      </c>
      <c r="CL54" s="109" t="s">
        <v>19</v>
      </c>
    </row>
    <row r="55" s="7" customFormat="1" ht="16.5" customHeight="1">
      <c r="A55" s="7"/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ROUND(SUM(AG56:AG59),2)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83</v>
      </c>
      <c r="AR55" s="118"/>
      <c r="AS55" s="119">
        <f>ROUND(SUM(AS56:AS59),2)</f>
        <v>0</v>
      </c>
      <c r="AT55" s="120">
        <f>ROUND(SUM(AV55:AW55),2)</f>
        <v>0</v>
      </c>
      <c r="AU55" s="121">
        <f>ROUND(SUM(AU56:AU59),5)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ROUND(SUM(AZ56:AZ59),2)</f>
        <v>0</v>
      </c>
      <c r="BA55" s="120">
        <f>ROUND(SUM(BA56:BA59),2)</f>
        <v>0</v>
      </c>
      <c r="BB55" s="120">
        <f>ROUND(SUM(BB56:BB59),2)</f>
        <v>0</v>
      </c>
      <c r="BC55" s="120">
        <f>ROUND(SUM(BC56:BC59),2)</f>
        <v>0</v>
      </c>
      <c r="BD55" s="122">
        <f>ROUND(SUM(BD56:BD59),2)</f>
        <v>0</v>
      </c>
      <c r="BE55" s="7"/>
      <c r="BS55" s="123" t="s">
        <v>76</v>
      </c>
      <c r="BT55" s="123" t="s">
        <v>84</v>
      </c>
      <c r="BU55" s="123" t="s">
        <v>78</v>
      </c>
      <c r="BV55" s="123" t="s">
        <v>79</v>
      </c>
      <c r="BW55" s="123" t="s">
        <v>85</v>
      </c>
      <c r="BX55" s="123" t="s">
        <v>5</v>
      </c>
      <c r="CL55" s="123" t="s">
        <v>19</v>
      </c>
      <c r="CM55" s="123" t="s">
        <v>86</v>
      </c>
    </row>
    <row r="56" s="4" customFormat="1" ht="16.5" customHeight="1">
      <c r="A56" s="124" t="s">
        <v>87</v>
      </c>
      <c r="B56" s="63"/>
      <c r="C56" s="125"/>
      <c r="D56" s="125"/>
      <c r="E56" s="126" t="s">
        <v>88</v>
      </c>
      <c r="F56" s="126"/>
      <c r="G56" s="126"/>
      <c r="H56" s="126"/>
      <c r="I56" s="126"/>
      <c r="J56" s="125"/>
      <c r="K56" s="126" t="s">
        <v>89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'202.0 - Dopravně inženýrs...'!J32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90</v>
      </c>
      <c r="AR56" s="65"/>
      <c r="AS56" s="129">
        <v>0</v>
      </c>
      <c r="AT56" s="130">
        <f>ROUND(SUM(AV56:AW56),2)</f>
        <v>0</v>
      </c>
      <c r="AU56" s="131">
        <f>'202.0 - Dopravně inženýrs...'!P87</f>
        <v>0</v>
      </c>
      <c r="AV56" s="130">
        <f>'202.0 - Dopravně inženýrs...'!J35</f>
        <v>0</v>
      </c>
      <c r="AW56" s="130">
        <f>'202.0 - Dopravně inženýrs...'!J36</f>
        <v>0</v>
      </c>
      <c r="AX56" s="130">
        <f>'202.0 - Dopravně inženýrs...'!J37</f>
        <v>0</v>
      </c>
      <c r="AY56" s="130">
        <f>'202.0 - Dopravně inženýrs...'!J38</f>
        <v>0</v>
      </c>
      <c r="AZ56" s="130">
        <f>'202.0 - Dopravně inženýrs...'!F35</f>
        <v>0</v>
      </c>
      <c r="BA56" s="130">
        <f>'202.0 - Dopravně inženýrs...'!F36</f>
        <v>0</v>
      </c>
      <c r="BB56" s="130">
        <f>'202.0 - Dopravně inženýrs...'!F37</f>
        <v>0</v>
      </c>
      <c r="BC56" s="130">
        <f>'202.0 - Dopravně inženýrs...'!F38</f>
        <v>0</v>
      </c>
      <c r="BD56" s="132">
        <f>'202.0 - Dopravně inženýrs...'!F39</f>
        <v>0</v>
      </c>
      <c r="BE56" s="4"/>
      <c r="BT56" s="133" t="s">
        <v>86</v>
      </c>
      <c r="BV56" s="133" t="s">
        <v>79</v>
      </c>
      <c r="BW56" s="133" t="s">
        <v>91</v>
      </c>
      <c r="BX56" s="133" t="s">
        <v>85</v>
      </c>
      <c r="CL56" s="133" t="s">
        <v>92</v>
      </c>
    </row>
    <row r="57" s="4" customFormat="1" ht="16.5" customHeight="1">
      <c r="A57" s="124" t="s">
        <v>87</v>
      </c>
      <c r="B57" s="63"/>
      <c r="C57" s="125"/>
      <c r="D57" s="125"/>
      <c r="E57" s="126" t="s">
        <v>93</v>
      </c>
      <c r="F57" s="126"/>
      <c r="G57" s="126"/>
      <c r="H57" s="126"/>
      <c r="I57" s="126"/>
      <c r="J57" s="125"/>
      <c r="K57" s="126" t="s">
        <v>94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'202.1 -  Most'!J32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90</v>
      </c>
      <c r="AR57" s="65"/>
      <c r="AS57" s="129">
        <v>0</v>
      </c>
      <c r="AT57" s="130">
        <f>ROUND(SUM(AV57:AW57),2)</f>
        <v>0</v>
      </c>
      <c r="AU57" s="131">
        <f>'202.1 -  Most'!P99</f>
        <v>0</v>
      </c>
      <c r="AV57" s="130">
        <f>'202.1 -  Most'!J35</f>
        <v>0</v>
      </c>
      <c r="AW57" s="130">
        <f>'202.1 -  Most'!J36</f>
        <v>0</v>
      </c>
      <c r="AX57" s="130">
        <f>'202.1 -  Most'!J37</f>
        <v>0</v>
      </c>
      <c r="AY57" s="130">
        <f>'202.1 -  Most'!J38</f>
        <v>0</v>
      </c>
      <c r="AZ57" s="130">
        <f>'202.1 -  Most'!F35</f>
        <v>0</v>
      </c>
      <c r="BA57" s="130">
        <f>'202.1 -  Most'!F36</f>
        <v>0</v>
      </c>
      <c r="BB57" s="130">
        <f>'202.1 -  Most'!F37</f>
        <v>0</v>
      </c>
      <c r="BC57" s="130">
        <f>'202.1 -  Most'!F38</f>
        <v>0</v>
      </c>
      <c r="BD57" s="132">
        <f>'202.1 -  Most'!F39</f>
        <v>0</v>
      </c>
      <c r="BE57" s="4"/>
      <c r="BT57" s="133" t="s">
        <v>86</v>
      </c>
      <c r="BV57" s="133" t="s">
        <v>79</v>
      </c>
      <c r="BW57" s="133" t="s">
        <v>95</v>
      </c>
      <c r="BX57" s="133" t="s">
        <v>85</v>
      </c>
      <c r="CL57" s="133" t="s">
        <v>96</v>
      </c>
    </row>
    <row r="58" s="4" customFormat="1" ht="16.5" customHeight="1">
      <c r="A58" s="124" t="s">
        <v>87</v>
      </c>
      <c r="B58" s="63"/>
      <c r="C58" s="125"/>
      <c r="D58" s="125"/>
      <c r="E58" s="126" t="s">
        <v>97</v>
      </c>
      <c r="F58" s="126"/>
      <c r="G58" s="126"/>
      <c r="H58" s="126"/>
      <c r="I58" s="126"/>
      <c r="J58" s="125"/>
      <c r="K58" s="126" t="s">
        <v>98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'202.2 - Veřejné osvětlení'!J32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90</v>
      </c>
      <c r="AR58" s="65"/>
      <c r="AS58" s="129">
        <v>0</v>
      </c>
      <c r="AT58" s="130">
        <f>ROUND(SUM(AV58:AW58),2)</f>
        <v>0</v>
      </c>
      <c r="AU58" s="131">
        <f>'202.2 - Veřejné osvětlení'!P88</f>
        <v>0</v>
      </c>
      <c r="AV58" s="130">
        <f>'202.2 - Veřejné osvětlení'!J35</f>
        <v>0</v>
      </c>
      <c r="AW58" s="130">
        <f>'202.2 - Veřejné osvětlení'!J36</f>
        <v>0</v>
      </c>
      <c r="AX58" s="130">
        <f>'202.2 - Veřejné osvětlení'!J37</f>
        <v>0</v>
      </c>
      <c r="AY58" s="130">
        <f>'202.2 - Veřejné osvětlení'!J38</f>
        <v>0</v>
      </c>
      <c r="AZ58" s="130">
        <f>'202.2 - Veřejné osvětlení'!F35</f>
        <v>0</v>
      </c>
      <c r="BA58" s="130">
        <f>'202.2 - Veřejné osvětlení'!F36</f>
        <v>0</v>
      </c>
      <c r="BB58" s="130">
        <f>'202.2 - Veřejné osvětlení'!F37</f>
        <v>0</v>
      </c>
      <c r="BC58" s="130">
        <f>'202.2 - Veřejné osvětlení'!F38</f>
        <v>0</v>
      </c>
      <c r="BD58" s="132">
        <f>'202.2 - Veřejné osvětlení'!F39</f>
        <v>0</v>
      </c>
      <c r="BE58" s="4"/>
      <c r="BT58" s="133" t="s">
        <v>86</v>
      </c>
      <c r="BV58" s="133" t="s">
        <v>79</v>
      </c>
      <c r="BW58" s="133" t="s">
        <v>99</v>
      </c>
      <c r="BX58" s="133" t="s">
        <v>85</v>
      </c>
      <c r="CL58" s="133" t="s">
        <v>100</v>
      </c>
    </row>
    <row r="59" s="4" customFormat="1" ht="16.5" customHeight="1">
      <c r="A59" s="124" t="s">
        <v>87</v>
      </c>
      <c r="B59" s="63"/>
      <c r="C59" s="125"/>
      <c r="D59" s="125"/>
      <c r="E59" s="126" t="s">
        <v>101</v>
      </c>
      <c r="F59" s="126"/>
      <c r="G59" s="126"/>
      <c r="H59" s="126"/>
      <c r="I59" s="126"/>
      <c r="J59" s="125"/>
      <c r="K59" s="126" t="s">
        <v>102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'VON - Vedlejší a ostatní 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90</v>
      </c>
      <c r="AR59" s="65"/>
      <c r="AS59" s="134">
        <v>0</v>
      </c>
      <c r="AT59" s="135">
        <f>ROUND(SUM(AV59:AW59),2)</f>
        <v>0</v>
      </c>
      <c r="AU59" s="136">
        <f>'VON - Vedlejší a ostatní ...'!P90</f>
        <v>0</v>
      </c>
      <c r="AV59" s="135">
        <f>'VON - Vedlejší a ostatní ...'!J35</f>
        <v>0</v>
      </c>
      <c r="AW59" s="135">
        <f>'VON - Vedlejší a ostatní ...'!J36</f>
        <v>0</v>
      </c>
      <c r="AX59" s="135">
        <f>'VON - Vedlejší a ostatní ...'!J37</f>
        <v>0</v>
      </c>
      <c r="AY59" s="135">
        <f>'VON - Vedlejší a ostatní ...'!J38</f>
        <v>0</v>
      </c>
      <c r="AZ59" s="135">
        <f>'VON - Vedlejší a ostatní ...'!F35</f>
        <v>0</v>
      </c>
      <c r="BA59" s="135">
        <f>'VON - Vedlejší a ostatní ...'!F36</f>
        <v>0</v>
      </c>
      <c r="BB59" s="135">
        <f>'VON - Vedlejší a ostatní ...'!F37</f>
        <v>0</v>
      </c>
      <c r="BC59" s="135">
        <f>'VON - Vedlejší a ostatní ...'!F38</f>
        <v>0</v>
      </c>
      <c r="BD59" s="137">
        <f>'VON - Vedlejší a ostatní ...'!F39</f>
        <v>0</v>
      </c>
      <c r="BE59" s="4"/>
      <c r="BT59" s="133" t="s">
        <v>86</v>
      </c>
      <c r="BV59" s="133" t="s">
        <v>79</v>
      </c>
      <c r="BW59" s="133" t="s">
        <v>103</v>
      </c>
      <c r="BX59" s="133" t="s">
        <v>85</v>
      </c>
      <c r="CL59" s="133" t="s">
        <v>19</v>
      </c>
    </row>
    <row r="60" s="2" customFormat="1" ht="30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</sheetData>
  <sheetProtection sheet="1" formatColumns="0" formatRows="0" objects="1" scenarios="1" spinCount="100000" saltValue="sHp+CGY2l6l7W/OVVueH/0J1PEpkzkldfCZQ8me57GlUh6Khs6u1v5PFGExpNch3ntqpV5XHiszyeMH/DDO9lg==" hashValue="/2ks8TtjAGKtFmctz3noGdeqocbfBZxRQaRanq/Pn+sBswhfpIM/kbSja6znmLoYiWvH3RAOgkqV4x9rT/Ky8A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202.0 - Dopravně inženýrs...'!C2" display="/"/>
    <hyperlink ref="A57" location="'202.1 -  Most'!C2" display="/"/>
    <hyperlink ref="A58" location="'202.2 - Veřejné osvětlení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86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26.25" customHeight="1">
      <c r="B7" s="20"/>
      <c r="E7" s="143" t="str">
        <f>'Rekapitulace stavby'!K6</f>
        <v xml:space="preserve">Rekonstrukce inženýrských sítí Temenice,  Změna stavby před dokončením se týká objektu SO 202 mostní objekty, propustky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108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92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6. 2. 2022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29</v>
      </c>
      <c r="J23" s="133" t="s">
        <v>36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26</v>
      </c>
      <c r="J25" s="133" t="s">
        <v>39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109</v>
      </c>
      <c r="F26" s="38"/>
      <c r="G26" s="38"/>
      <c r="H26" s="38"/>
      <c r="I26" s="142" t="s">
        <v>29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41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43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45</v>
      </c>
      <c r="G34" s="38"/>
      <c r="H34" s="38"/>
      <c r="I34" s="154" t="s">
        <v>44</v>
      </c>
      <c r="J34" s="154" t="s">
        <v>46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47</v>
      </c>
      <c r="E35" s="142" t="s">
        <v>48</v>
      </c>
      <c r="F35" s="156">
        <f>ROUND((SUM(BE87:BE103)),  2)</f>
        <v>0</v>
      </c>
      <c r="G35" s="38"/>
      <c r="H35" s="38"/>
      <c r="I35" s="157">
        <v>0.20999999999999999</v>
      </c>
      <c r="J35" s="156">
        <f>ROUND(((SUM(BE87:BE103))*I35),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49</v>
      </c>
      <c r="F36" s="156">
        <f>ROUND((SUM(BF87:BF103)),  2)</f>
        <v>0</v>
      </c>
      <c r="G36" s="38"/>
      <c r="H36" s="38"/>
      <c r="I36" s="157">
        <v>0.14999999999999999</v>
      </c>
      <c r="J36" s="156">
        <f>ROUND(((SUM(BF87:BF103))*I36),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50</v>
      </c>
      <c r="F37" s="156">
        <f>ROUND((SUM(BG87:BG103)),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51</v>
      </c>
      <c r="F38" s="156">
        <f>ROUND((SUM(BH87:BH103)),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52</v>
      </c>
      <c r="F39" s="156">
        <f>ROUND((SUM(BI87:BI103)),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53</v>
      </c>
      <c r="E41" s="160"/>
      <c r="F41" s="160"/>
      <c r="G41" s="161" t="s">
        <v>54</v>
      </c>
      <c r="H41" s="162" t="s">
        <v>55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 xml:space="preserve">Rekonstrukce inženýrských sítí Temenice,  Změna stavby před dokončením se týká objektu SO 202 mostní objekty, propustky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202.0 - Dopravně inženýrské opatření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Šumperk, kú Horní Temenice</v>
      </c>
      <c r="G56" s="40"/>
      <c r="H56" s="40"/>
      <c r="I56" s="32" t="s">
        <v>23</v>
      </c>
      <c r="J56" s="72" t="str">
        <f>IF(J14="","",J14)</f>
        <v>6. 2. 2022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Šumperk</v>
      </c>
      <c r="G58" s="40"/>
      <c r="H58" s="40"/>
      <c r="I58" s="32" t="s">
        <v>33</v>
      </c>
      <c r="J58" s="36" t="str">
        <f>E23</f>
        <v>Rušar mosty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Ing. Čestmír Rez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75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115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9" t="str">
        <f>E7</f>
        <v xml:space="preserve">Rekonstrukce inženýrských sítí Temenice,  Změna stavby před dokončením se týká objektu SO 202 mostní objekty, propustky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105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106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202.0 - Dopravně inženýrské opatření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Šumperk, kú Horní Temenice</v>
      </c>
      <c r="G81" s="40"/>
      <c r="H81" s="40"/>
      <c r="I81" s="32" t="s">
        <v>23</v>
      </c>
      <c r="J81" s="72" t="str">
        <f>IF(J14="","",J14)</f>
        <v>6. 2. 2022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Město Šumperk</v>
      </c>
      <c r="G83" s="40"/>
      <c r="H83" s="40"/>
      <c r="I83" s="32" t="s">
        <v>33</v>
      </c>
      <c r="J83" s="36" t="str">
        <f>E23</f>
        <v>Rušar mosty s.r.o.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38</v>
      </c>
      <c r="J84" s="36" t="str">
        <f>E26</f>
        <v>Ing. Čestmír Rez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117</v>
      </c>
      <c r="D86" s="188" t="s">
        <v>62</v>
      </c>
      <c r="E86" s="188" t="s">
        <v>58</v>
      </c>
      <c r="F86" s="188" t="s">
        <v>59</v>
      </c>
      <c r="G86" s="188" t="s">
        <v>118</v>
      </c>
      <c r="H86" s="188" t="s">
        <v>119</v>
      </c>
      <c r="I86" s="188" t="s">
        <v>120</v>
      </c>
      <c r="J86" s="188" t="s">
        <v>112</v>
      </c>
      <c r="K86" s="189" t="s">
        <v>121</v>
      </c>
      <c r="L86" s="190"/>
      <c r="M86" s="92" t="s">
        <v>19</v>
      </c>
      <c r="N86" s="93" t="s">
        <v>47</v>
      </c>
      <c r="O86" s="93" t="s">
        <v>122</v>
      </c>
      <c r="P86" s="93" t="s">
        <v>123</v>
      </c>
      <c r="Q86" s="93" t="s">
        <v>124</v>
      </c>
      <c r="R86" s="93" t="s">
        <v>125</v>
      </c>
      <c r="S86" s="93" t="s">
        <v>126</v>
      </c>
      <c r="T86" s="94" t="s">
        <v>127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128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0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76</v>
      </c>
      <c r="AU87" s="17" t="s">
        <v>113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76</v>
      </c>
      <c r="E88" s="199" t="s">
        <v>129</v>
      </c>
      <c r="F88" s="199" t="s">
        <v>130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0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84</v>
      </c>
      <c r="AT88" s="208" t="s">
        <v>76</v>
      </c>
      <c r="AU88" s="208" t="s">
        <v>77</v>
      </c>
      <c r="AY88" s="207" t="s">
        <v>131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76</v>
      </c>
      <c r="E89" s="210" t="s">
        <v>132</v>
      </c>
      <c r="F89" s="210" t="s">
        <v>133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SUM(P90:P103)</f>
        <v>0</v>
      </c>
      <c r="Q89" s="204"/>
      <c r="R89" s="205">
        <f>SUM(R90:R103)</f>
        <v>0</v>
      </c>
      <c r="S89" s="204"/>
      <c r="T89" s="206">
        <f>SUM(T90:T103)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84</v>
      </c>
      <c r="AT89" s="208" t="s">
        <v>76</v>
      </c>
      <c r="AU89" s="208" t="s">
        <v>84</v>
      </c>
      <c r="AY89" s="207" t="s">
        <v>131</v>
      </c>
      <c r="BK89" s="209">
        <f>SUM(BK90:BK103)</f>
        <v>0</v>
      </c>
    </row>
    <row r="90" s="2" customFormat="1" ht="21.75" customHeight="1">
      <c r="A90" s="38"/>
      <c r="B90" s="39"/>
      <c r="C90" s="212" t="s">
        <v>84</v>
      </c>
      <c r="D90" s="212" t="s">
        <v>134</v>
      </c>
      <c r="E90" s="213" t="s">
        <v>135</v>
      </c>
      <c r="F90" s="214" t="s">
        <v>136</v>
      </c>
      <c r="G90" s="215" t="s">
        <v>137</v>
      </c>
      <c r="H90" s="216">
        <v>17</v>
      </c>
      <c r="I90" s="217"/>
      <c r="J90" s="218">
        <f>ROUND(I90*H90,2)</f>
        <v>0</v>
      </c>
      <c r="K90" s="214" t="s">
        <v>138</v>
      </c>
      <c r="L90" s="44"/>
      <c r="M90" s="219" t="s">
        <v>19</v>
      </c>
      <c r="N90" s="220" t="s">
        <v>48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139</v>
      </c>
      <c r="AT90" s="223" t="s">
        <v>134</v>
      </c>
      <c r="AU90" s="223" t="s">
        <v>86</v>
      </c>
      <c r="AY90" s="17" t="s">
        <v>131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84</v>
      </c>
      <c r="BK90" s="224">
        <f>ROUND(I90*H90,2)</f>
        <v>0</v>
      </c>
      <c r="BL90" s="17" t="s">
        <v>139</v>
      </c>
      <c r="BM90" s="223" t="s">
        <v>140</v>
      </c>
    </row>
    <row r="91" s="2" customFormat="1">
      <c r="A91" s="38"/>
      <c r="B91" s="39"/>
      <c r="C91" s="40"/>
      <c r="D91" s="225" t="s">
        <v>141</v>
      </c>
      <c r="E91" s="40"/>
      <c r="F91" s="226" t="s">
        <v>142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141</v>
      </c>
      <c r="AU91" s="17" t="s">
        <v>86</v>
      </c>
    </row>
    <row r="92" s="13" customFormat="1">
      <c r="A92" s="13"/>
      <c r="B92" s="230"/>
      <c r="C92" s="231"/>
      <c r="D92" s="232" t="s">
        <v>143</v>
      </c>
      <c r="E92" s="233" t="s">
        <v>19</v>
      </c>
      <c r="F92" s="234" t="s">
        <v>144</v>
      </c>
      <c r="G92" s="231"/>
      <c r="H92" s="235">
        <v>7</v>
      </c>
      <c r="I92" s="236"/>
      <c r="J92" s="231"/>
      <c r="K92" s="231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143</v>
      </c>
      <c r="AU92" s="241" t="s">
        <v>86</v>
      </c>
      <c r="AV92" s="13" t="s">
        <v>86</v>
      </c>
      <c r="AW92" s="13" t="s">
        <v>37</v>
      </c>
      <c r="AX92" s="13" t="s">
        <v>77</v>
      </c>
      <c r="AY92" s="241" t="s">
        <v>131</v>
      </c>
    </row>
    <row r="93" s="13" customFormat="1">
      <c r="A93" s="13"/>
      <c r="B93" s="230"/>
      <c r="C93" s="231"/>
      <c r="D93" s="232" t="s">
        <v>143</v>
      </c>
      <c r="E93" s="233" t="s">
        <v>19</v>
      </c>
      <c r="F93" s="234" t="s">
        <v>145</v>
      </c>
      <c r="G93" s="231"/>
      <c r="H93" s="235">
        <v>10</v>
      </c>
      <c r="I93" s="236"/>
      <c r="J93" s="231"/>
      <c r="K93" s="231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143</v>
      </c>
      <c r="AU93" s="241" t="s">
        <v>86</v>
      </c>
      <c r="AV93" s="13" t="s">
        <v>86</v>
      </c>
      <c r="AW93" s="13" t="s">
        <v>37</v>
      </c>
      <c r="AX93" s="13" t="s">
        <v>77</v>
      </c>
      <c r="AY93" s="241" t="s">
        <v>131</v>
      </c>
    </row>
    <row r="94" s="14" customFormat="1">
      <c r="A94" s="14"/>
      <c r="B94" s="242"/>
      <c r="C94" s="243"/>
      <c r="D94" s="232" t="s">
        <v>143</v>
      </c>
      <c r="E94" s="244" t="s">
        <v>19</v>
      </c>
      <c r="F94" s="245" t="s">
        <v>146</v>
      </c>
      <c r="G94" s="243"/>
      <c r="H94" s="246">
        <v>17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143</v>
      </c>
      <c r="AU94" s="252" t="s">
        <v>86</v>
      </c>
      <c r="AV94" s="14" t="s">
        <v>139</v>
      </c>
      <c r="AW94" s="14" t="s">
        <v>37</v>
      </c>
      <c r="AX94" s="14" t="s">
        <v>84</v>
      </c>
      <c r="AY94" s="252" t="s">
        <v>131</v>
      </c>
    </row>
    <row r="95" s="2" customFormat="1" ht="24.15" customHeight="1">
      <c r="A95" s="38"/>
      <c r="B95" s="39"/>
      <c r="C95" s="212" t="s">
        <v>86</v>
      </c>
      <c r="D95" s="212" t="s">
        <v>134</v>
      </c>
      <c r="E95" s="213" t="s">
        <v>147</v>
      </c>
      <c r="F95" s="214" t="s">
        <v>148</v>
      </c>
      <c r="G95" s="215" t="s">
        <v>137</v>
      </c>
      <c r="H95" s="216">
        <v>2074</v>
      </c>
      <c r="I95" s="217"/>
      <c r="J95" s="218">
        <f>ROUND(I95*H95,2)</f>
        <v>0</v>
      </c>
      <c r="K95" s="214" t="s">
        <v>138</v>
      </c>
      <c r="L95" s="44"/>
      <c r="M95" s="219" t="s">
        <v>19</v>
      </c>
      <c r="N95" s="220" t="s">
        <v>48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139</v>
      </c>
      <c r="AT95" s="223" t="s">
        <v>134</v>
      </c>
      <c r="AU95" s="223" t="s">
        <v>86</v>
      </c>
      <c r="AY95" s="17" t="s">
        <v>131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84</v>
      </c>
      <c r="BK95" s="224">
        <f>ROUND(I95*H95,2)</f>
        <v>0</v>
      </c>
      <c r="BL95" s="17" t="s">
        <v>139</v>
      </c>
      <c r="BM95" s="223" t="s">
        <v>149</v>
      </c>
    </row>
    <row r="96" s="2" customFormat="1">
      <c r="A96" s="38"/>
      <c r="B96" s="39"/>
      <c r="C96" s="40"/>
      <c r="D96" s="225" t="s">
        <v>141</v>
      </c>
      <c r="E96" s="40"/>
      <c r="F96" s="226" t="s">
        <v>150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141</v>
      </c>
      <c r="AU96" s="17" t="s">
        <v>86</v>
      </c>
    </row>
    <row r="97" s="13" customFormat="1">
      <c r="A97" s="13"/>
      <c r="B97" s="230"/>
      <c r="C97" s="231"/>
      <c r="D97" s="232" t="s">
        <v>143</v>
      </c>
      <c r="E97" s="233" t="s">
        <v>19</v>
      </c>
      <c r="F97" s="234" t="s">
        <v>151</v>
      </c>
      <c r="G97" s="231"/>
      <c r="H97" s="235">
        <v>2074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143</v>
      </c>
      <c r="AU97" s="241" t="s">
        <v>86</v>
      </c>
      <c r="AV97" s="13" t="s">
        <v>86</v>
      </c>
      <c r="AW97" s="13" t="s">
        <v>37</v>
      </c>
      <c r="AX97" s="13" t="s">
        <v>84</v>
      </c>
      <c r="AY97" s="241" t="s">
        <v>131</v>
      </c>
    </row>
    <row r="98" s="2" customFormat="1" ht="24.15" customHeight="1">
      <c r="A98" s="38"/>
      <c r="B98" s="39"/>
      <c r="C98" s="212" t="s">
        <v>152</v>
      </c>
      <c r="D98" s="212" t="s">
        <v>134</v>
      </c>
      <c r="E98" s="213" t="s">
        <v>153</v>
      </c>
      <c r="F98" s="214" t="s">
        <v>154</v>
      </c>
      <c r="G98" s="215" t="s">
        <v>137</v>
      </c>
      <c r="H98" s="216">
        <v>2</v>
      </c>
      <c r="I98" s="217"/>
      <c r="J98" s="218">
        <f>ROUND(I98*H98,2)</f>
        <v>0</v>
      </c>
      <c r="K98" s="214" t="s">
        <v>138</v>
      </c>
      <c r="L98" s="44"/>
      <c r="M98" s="219" t="s">
        <v>19</v>
      </c>
      <c r="N98" s="220" t="s">
        <v>48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139</v>
      </c>
      <c r="AT98" s="223" t="s">
        <v>134</v>
      </c>
      <c r="AU98" s="223" t="s">
        <v>86</v>
      </c>
      <c r="AY98" s="17" t="s">
        <v>131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84</v>
      </c>
      <c r="BK98" s="224">
        <f>ROUND(I98*H98,2)</f>
        <v>0</v>
      </c>
      <c r="BL98" s="17" t="s">
        <v>139</v>
      </c>
      <c r="BM98" s="223" t="s">
        <v>155</v>
      </c>
    </row>
    <row r="99" s="2" customFormat="1">
      <c r="A99" s="38"/>
      <c r="B99" s="39"/>
      <c r="C99" s="40"/>
      <c r="D99" s="225" t="s">
        <v>141</v>
      </c>
      <c r="E99" s="40"/>
      <c r="F99" s="226" t="s">
        <v>156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141</v>
      </c>
      <c r="AU99" s="17" t="s">
        <v>86</v>
      </c>
    </row>
    <row r="100" s="13" customFormat="1">
      <c r="A100" s="13"/>
      <c r="B100" s="230"/>
      <c r="C100" s="231"/>
      <c r="D100" s="232" t="s">
        <v>143</v>
      </c>
      <c r="E100" s="233" t="s">
        <v>19</v>
      </c>
      <c r="F100" s="234" t="s">
        <v>157</v>
      </c>
      <c r="G100" s="231"/>
      <c r="H100" s="235">
        <v>2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143</v>
      </c>
      <c r="AU100" s="241" t="s">
        <v>86</v>
      </c>
      <c r="AV100" s="13" t="s">
        <v>86</v>
      </c>
      <c r="AW100" s="13" t="s">
        <v>37</v>
      </c>
      <c r="AX100" s="13" t="s">
        <v>84</v>
      </c>
      <c r="AY100" s="241" t="s">
        <v>131</v>
      </c>
    </row>
    <row r="101" s="2" customFormat="1" ht="24.15" customHeight="1">
      <c r="A101" s="38"/>
      <c r="B101" s="39"/>
      <c r="C101" s="212" t="s">
        <v>139</v>
      </c>
      <c r="D101" s="212" t="s">
        <v>134</v>
      </c>
      <c r="E101" s="213" t="s">
        <v>158</v>
      </c>
      <c r="F101" s="214" t="s">
        <v>159</v>
      </c>
      <c r="G101" s="215" t="s">
        <v>137</v>
      </c>
      <c r="H101" s="216">
        <v>244</v>
      </c>
      <c r="I101" s="217"/>
      <c r="J101" s="218">
        <f>ROUND(I101*H101,2)</f>
        <v>0</v>
      </c>
      <c r="K101" s="214" t="s">
        <v>138</v>
      </c>
      <c r="L101" s="44"/>
      <c r="M101" s="219" t="s">
        <v>19</v>
      </c>
      <c r="N101" s="220" t="s">
        <v>48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139</v>
      </c>
      <c r="AT101" s="223" t="s">
        <v>134</v>
      </c>
      <c r="AU101" s="223" t="s">
        <v>86</v>
      </c>
      <c r="AY101" s="17" t="s">
        <v>131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84</v>
      </c>
      <c r="BK101" s="224">
        <f>ROUND(I101*H101,2)</f>
        <v>0</v>
      </c>
      <c r="BL101" s="17" t="s">
        <v>139</v>
      </c>
      <c r="BM101" s="223" t="s">
        <v>160</v>
      </c>
    </row>
    <row r="102" s="2" customFormat="1">
      <c r="A102" s="38"/>
      <c r="B102" s="39"/>
      <c r="C102" s="40"/>
      <c r="D102" s="225" t="s">
        <v>141</v>
      </c>
      <c r="E102" s="40"/>
      <c r="F102" s="226" t="s">
        <v>161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141</v>
      </c>
      <c r="AU102" s="17" t="s">
        <v>86</v>
      </c>
    </row>
    <row r="103" s="13" customFormat="1">
      <c r="A103" s="13"/>
      <c r="B103" s="230"/>
      <c r="C103" s="231"/>
      <c r="D103" s="232" t="s">
        <v>143</v>
      </c>
      <c r="E103" s="233" t="s">
        <v>19</v>
      </c>
      <c r="F103" s="234" t="s">
        <v>162</v>
      </c>
      <c r="G103" s="231"/>
      <c r="H103" s="235">
        <v>244</v>
      </c>
      <c r="I103" s="236"/>
      <c r="J103" s="231"/>
      <c r="K103" s="231"/>
      <c r="L103" s="237"/>
      <c r="M103" s="253"/>
      <c r="N103" s="254"/>
      <c r="O103" s="254"/>
      <c r="P103" s="254"/>
      <c r="Q103" s="254"/>
      <c r="R103" s="254"/>
      <c r="S103" s="254"/>
      <c r="T103" s="25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143</v>
      </c>
      <c r="AU103" s="241" t="s">
        <v>86</v>
      </c>
      <c r="AV103" s="13" t="s">
        <v>86</v>
      </c>
      <c r="AW103" s="13" t="s">
        <v>37</v>
      </c>
      <c r="AX103" s="13" t="s">
        <v>84</v>
      </c>
      <c r="AY103" s="241" t="s">
        <v>131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lmc/wezGHgeZP9PyU4J0G+mwj6+vbECkezG7SR3zHn9S0Gx0FzTJE2dkHr0zoxI3HDQqa1Q/VioYYRBc5820aQ==" hashValue="WSN1PoFzJPFXYPh4sO4/5b/4HQxIRnMppcbXToQkv08+n2OKsx9fCvrrNlZEYohphbZSp1mpwcXMojtVblk7vQ==" algorithmName="SHA-512" password="CC35"/>
  <autoFilter ref="C86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2_01/913121111"/>
    <hyperlink ref="F96" r:id="rId2" display="https://podminky.urs.cz/item/CS_URS_2022_01/913121211"/>
    <hyperlink ref="F99" r:id="rId3" display="https://podminky.urs.cz/item/CS_URS_2022_01/913221111"/>
    <hyperlink ref="F102" r:id="rId4" display="https://podminky.urs.cz/item/CS_URS_2022_01/913221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86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26.25" customHeight="1">
      <c r="B7" s="20"/>
      <c r="E7" s="143" t="str">
        <f>'Rekapitulace stavby'!K6</f>
        <v xml:space="preserve">Rekonstrukce inženýrských sítí Temenice,  Změna stavby před dokončením se týká objektu SO 202 mostní objekty, propustky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163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96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6. 2. 2022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29</v>
      </c>
      <c r="J23" s="133" t="s">
        <v>36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26</v>
      </c>
      <c r="J25" s="133" t="s">
        <v>39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109</v>
      </c>
      <c r="F26" s="38"/>
      <c r="G26" s="38"/>
      <c r="H26" s="38"/>
      <c r="I26" s="142" t="s">
        <v>29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41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43</v>
      </c>
      <c r="E32" s="38"/>
      <c r="F32" s="38"/>
      <c r="G32" s="38"/>
      <c r="H32" s="38"/>
      <c r="I32" s="38"/>
      <c r="J32" s="153">
        <f>ROUND(J99,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45</v>
      </c>
      <c r="G34" s="38"/>
      <c r="H34" s="38"/>
      <c r="I34" s="154" t="s">
        <v>44</v>
      </c>
      <c r="J34" s="154" t="s">
        <v>46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47</v>
      </c>
      <c r="E35" s="142" t="s">
        <v>48</v>
      </c>
      <c r="F35" s="156">
        <f>ROUND((SUM(BE99:BE729)),  2)</f>
        <v>0</v>
      </c>
      <c r="G35" s="38"/>
      <c r="H35" s="38"/>
      <c r="I35" s="157">
        <v>0.20999999999999999</v>
      </c>
      <c r="J35" s="156">
        <f>ROUND(((SUM(BE99:BE729))*I35),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49</v>
      </c>
      <c r="F36" s="156">
        <f>ROUND((SUM(BF99:BF729)),  2)</f>
        <v>0</v>
      </c>
      <c r="G36" s="38"/>
      <c r="H36" s="38"/>
      <c r="I36" s="157">
        <v>0.14999999999999999</v>
      </c>
      <c r="J36" s="156">
        <f>ROUND(((SUM(BF99:BF729))*I36),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50</v>
      </c>
      <c r="F37" s="156">
        <f>ROUND((SUM(BG99:BG729)),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51</v>
      </c>
      <c r="F38" s="156">
        <f>ROUND((SUM(BH99:BH729)),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52</v>
      </c>
      <c r="F39" s="156">
        <f>ROUND((SUM(BI99:BI729)),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53</v>
      </c>
      <c r="E41" s="160"/>
      <c r="F41" s="160"/>
      <c r="G41" s="161" t="s">
        <v>54</v>
      </c>
      <c r="H41" s="162" t="s">
        <v>55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 xml:space="preserve">Rekonstrukce inženýrských sítí Temenice,  Změna stavby před dokončením se týká objektu SO 202 mostní objekty, propustky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202.1 -  Most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Šumperk, kú Horní Temenice</v>
      </c>
      <c r="G56" s="40"/>
      <c r="H56" s="40"/>
      <c r="I56" s="32" t="s">
        <v>23</v>
      </c>
      <c r="J56" s="72" t="str">
        <f>IF(J14="","",J14)</f>
        <v>6. 2. 2022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Šumperk</v>
      </c>
      <c r="G58" s="40"/>
      <c r="H58" s="40"/>
      <c r="I58" s="32" t="s">
        <v>33</v>
      </c>
      <c r="J58" s="36" t="str">
        <f>E23</f>
        <v>Rušar mosty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Ing. Čestmír Rez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75</v>
      </c>
      <c r="D63" s="40"/>
      <c r="E63" s="40"/>
      <c r="F63" s="40"/>
      <c r="G63" s="40"/>
      <c r="H63" s="40"/>
      <c r="I63" s="40"/>
      <c r="J63" s="102">
        <f>J99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J100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164</v>
      </c>
      <c r="E65" s="182"/>
      <c r="F65" s="182"/>
      <c r="G65" s="182"/>
      <c r="H65" s="182"/>
      <c r="I65" s="182"/>
      <c r="J65" s="183">
        <f>J101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165</v>
      </c>
      <c r="E66" s="182"/>
      <c r="F66" s="182"/>
      <c r="G66" s="182"/>
      <c r="H66" s="182"/>
      <c r="I66" s="182"/>
      <c r="J66" s="183">
        <f>J211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166</v>
      </c>
      <c r="E67" s="182"/>
      <c r="F67" s="182"/>
      <c r="G67" s="182"/>
      <c r="H67" s="182"/>
      <c r="I67" s="182"/>
      <c r="J67" s="183">
        <f>J281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167</v>
      </c>
      <c r="E68" s="182"/>
      <c r="F68" s="182"/>
      <c r="G68" s="182"/>
      <c r="H68" s="182"/>
      <c r="I68" s="182"/>
      <c r="J68" s="183">
        <f>J363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168</v>
      </c>
      <c r="E69" s="182"/>
      <c r="F69" s="182"/>
      <c r="G69" s="182"/>
      <c r="H69" s="182"/>
      <c r="I69" s="182"/>
      <c r="J69" s="183">
        <f>J428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169</v>
      </c>
      <c r="E70" s="182"/>
      <c r="F70" s="182"/>
      <c r="G70" s="182"/>
      <c r="H70" s="182"/>
      <c r="I70" s="182"/>
      <c r="J70" s="183">
        <f>J458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170</v>
      </c>
      <c r="E71" s="182"/>
      <c r="F71" s="182"/>
      <c r="G71" s="182"/>
      <c r="H71" s="182"/>
      <c r="I71" s="182"/>
      <c r="J71" s="183">
        <f>J464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115</v>
      </c>
      <c r="E72" s="182"/>
      <c r="F72" s="182"/>
      <c r="G72" s="182"/>
      <c r="H72" s="182"/>
      <c r="I72" s="182"/>
      <c r="J72" s="183">
        <f>J489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171</v>
      </c>
      <c r="E73" s="182"/>
      <c r="F73" s="182"/>
      <c r="G73" s="182"/>
      <c r="H73" s="182"/>
      <c r="I73" s="182"/>
      <c r="J73" s="183">
        <f>J605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0"/>
      <c r="C74" s="125"/>
      <c r="D74" s="181" t="s">
        <v>172</v>
      </c>
      <c r="E74" s="182"/>
      <c r="F74" s="182"/>
      <c r="G74" s="182"/>
      <c r="H74" s="182"/>
      <c r="I74" s="182"/>
      <c r="J74" s="183">
        <f>J648</f>
        <v>0</v>
      </c>
      <c r="K74" s="125"/>
      <c r="L74" s="18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4"/>
      <c r="C75" s="175"/>
      <c r="D75" s="176" t="s">
        <v>173</v>
      </c>
      <c r="E75" s="177"/>
      <c r="F75" s="177"/>
      <c r="G75" s="177"/>
      <c r="H75" s="177"/>
      <c r="I75" s="177"/>
      <c r="J75" s="178">
        <f>J651</f>
        <v>0</v>
      </c>
      <c r="K75" s="175"/>
      <c r="L75" s="17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0"/>
      <c r="C76" s="125"/>
      <c r="D76" s="181" t="s">
        <v>174</v>
      </c>
      <c r="E76" s="182"/>
      <c r="F76" s="182"/>
      <c r="G76" s="182"/>
      <c r="H76" s="182"/>
      <c r="I76" s="182"/>
      <c r="J76" s="183">
        <f>J652</f>
        <v>0</v>
      </c>
      <c r="K76" s="125"/>
      <c r="L76" s="18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0"/>
      <c r="C77" s="125"/>
      <c r="D77" s="181" t="s">
        <v>175</v>
      </c>
      <c r="E77" s="182"/>
      <c r="F77" s="182"/>
      <c r="G77" s="182"/>
      <c r="H77" s="182"/>
      <c r="I77" s="182"/>
      <c r="J77" s="183">
        <f>J726</f>
        <v>0</v>
      </c>
      <c r="K77" s="125"/>
      <c r="L77" s="18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3" s="2" customFormat="1" ht="6.96" customHeight="1">
      <c r="A83" s="38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4.96" customHeight="1">
      <c r="A84" s="38"/>
      <c r="B84" s="39"/>
      <c r="C84" s="23" t="s">
        <v>116</v>
      </c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16</v>
      </c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6.25" customHeight="1">
      <c r="A87" s="38"/>
      <c r="B87" s="39"/>
      <c r="C87" s="40"/>
      <c r="D87" s="40"/>
      <c r="E87" s="169" t="str">
        <f>E7</f>
        <v xml:space="preserve">Rekonstrukce inženýrských sítí Temenice,  Změna stavby před dokončením se týká objektu SO 202 mostní objekty, propustky</v>
      </c>
      <c r="F87" s="32"/>
      <c r="G87" s="32"/>
      <c r="H87" s="32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" customFormat="1" ht="12" customHeight="1">
      <c r="B88" s="21"/>
      <c r="C88" s="32" t="s">
        <v>105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69" t="s">
        <v>106</v>
      </c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107</v>
      </c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E11</f>
        <v xml:space="preserve">202.1 -  Most</v>
      </c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F14</f>
        <v>Šumperk, kú Horní Temenice</v>
      </c>
      <c r="G93" s="40"/>
      <c r="H93" s="40"/>
      <c r="I93" s="32" t="s">
        <v>23</v>
      </c>
      <c r="J93" s="72" t="str">
        <f>IF(J14="","",J14)</f>
        <v>6. 2. 2022</v>
      </c>
      <c r="K93" s="40"/>
      <c r="L93" s="14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4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E17</f>
        <v>Město Šumperk</v>
      </c>
      <c r="G95" s="40"/>
      <c r="H95" s="40"/>
      <c r="I95" s="32" t="s">
        <v>33</v>
      </c>
      <c r="J95" s="36" t="str">
        <f>E23</f>
        <v>Rušar mosty s.r.o.</v>
      </c>
      <c r="K95" s="40"/>
      <c r="L95" s="14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31</v>
      </c>
      <c r="D96" s="40"/>
      <c r="E96" s="40"/>
      <c r="F96" s="27" t="str">
        <f>IF(E20="","",E20)</f>
        <v>Vyplň údaj</v>
      </c>
      <c r="G96" s="40"/>
      <c r="H96" s="40"/>
      <c r="I96" s="32" t="s">
        <v>38</v>
      </c>
      <c r="J96" s="36" t="str">
        <f>E26</f>
        <v>Ing. Čestmír Rez</v>
      </c>
      <c r="K96" s="40"/>
      <c r="L96" s="14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4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85"/>
      <c r="B98" s="186"/>
      <c r="C98" s="187" t="s">
        <v>117</v>
      </c>
      <c r="D98" s="188" t="s">
        <v>62</v>
      </c>
      <c r="E98" s="188" t="s">
        <v>58</v>
      </c>
      <c r="F98" s="188" t="s">
        <v>59</v>
      </c>
      <c r="G98" s="188" t="s">
        <v>118</v>
      </c>
      <c r="H98" s="188" t="s">
        <v>119</v>
      </c>
      <c r="I98" s="188" t="s">
        <v>120</v>
      </c>
      <c r="J98" s="188" t="s">
        <v>112</v>
      </c>
      <c r="K98" s="189" t="s">
        <v>121</v>
      </c>
      <c r="L98" s="190"/>
      <c r="M98" s="92" t="s">
        <v>19</v>
      </c>
      <c r="N98" s="93" t="s">
        <v>47</v>
      </c>
      <c r="O98" s="93" t="s">
        <v>122</v>
      </c>
      <c r="P98" s="93" t="s">
        <v>123</v>
      </c>
      <c r="Q98" s="93" t="s">
        <v>124</v>
      </c>
      <c r="R98" s="93" t="s">
        <v>125</v>
      </c>
      <c r="S98" s="93" t="s">
        <v>126</v>
      </c>
      <c r="T98" s="94" t="s">
        <v>127</v>
      </c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</row>
    <row r="99" s="2" customFormat="1" ht="22.8" customHeight="1">
      <c r="A99" s="38"/>
      <c r="B99" s="39"/>
      <c r="C99" s="99" t="s">
        <v>128</v>
      </c>
      <c r="D99" s="40"/>
      <c r="E99" s="40"/>
      <c r="F99" s="40"/>
      <c r="G99" s="40"/>
      <c r="H99" s="40"/>
      <c r="I99" s="40"/>
      <c r="J99" s="191">
        <f>BK99</f>
        <v>0</v>
      </c>
      <c r="K99" s="40"/>
      <c r="L99" s="44"/>
      <c r="M99" s="95"/>
      <c r="N99" s="192"/>
      <c r="O99" s="96"/>
      <c r="P99" s="193">
        <f>P100+P651</f>
        <v>0</v>
      </c>
      <c r="Q99" s="96"/>
      <c r="R99" s="193">
        <f>R100+R651</f>
        <v>425.32577283000001</v>
      </c>
      <c r="S99" s="96"/>
      <c r="T99" s="194">
        <f>T100+T651</f>
        <v>343.33584400000007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76</v>
      </c>
      <c r="AU99" s="17" t="s">
        <v>113</v>
      </c>
      <c r="BK99" s="195">
        <f>BK100+BK651</f>
        <v>0</v>
      </c>
    </row>
    <row r="100" s="12" customFormat="1" ht="25.92" customHeight="1">
      <c r="A100" s="12"/>
      <c r="B100" s="196"/>
      <c r="C100" s="197"/>
      <c r="D100" s="198" t="s">
        <v>76</v>
      </c>
      <c r="E100" s="199" t="s">
        <v>129</v>
      </c>
      <c r="F100" s="199" t="s">
        <v>130</v>
      </c>
      <c r="G100" s="197"/>
      <c r="H100" s="197"/>
      <c r="I100" s="200"/>
      <c r="J100" s="201">
        <f>BK100</f>
        <v>0</v>
      </c>
      <c r="K100" s="197"/>
      <c r="L100" s="202"/>
      <c r="M100" s="203"/>
      <c r="N100" s="204"/>
      <c r="O100" s="204"/>
      <c r="P100" s="205">
        <f>P101+P211+P281+P363+P428+P458+P464+P489+P605+P648</f>
        <v>0</v>
      </c>
      <c r="Q100" s="204"/>
      <c r="R100" s="205">
        <f>R101+R211+R281+R363+R428+R458+R464+R489+R605+R648</f>
        <v>424.22877483000002</v>
      </c>
      <c r="S100" s="204"/>
      <c r="T100" s="206">
        <f>T101+T211+T281+T363+T428+T458+T464+T489+T605+T648</f>
        <v>342.95300000000009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7" t="s">
        <v>84</v>
      </c>
      <c r="AT100" s="208" t="s">
        <v>76</v>
      </c>
      <c r="AU100" s="208" t="s">
        <v>77</v>
      </c>
      <c r="AY100" s="207" t="s">
        <v>131</v>
      </c>
      <c r="BK100" s="209">
        <f>BK101+BK211+BK281+BK363+BK428+BK458+BK464+BK489+BK605+BK648</f>
        <v>0</v>
      </c>
    </row>
    <row r="101" s="12" customFormat="1" ht="22.8" customHeight="1">
      <c r="A101" s="12"/>
      <c r="B101" s="196"/>
      <c r="C101" s="197"/>
      <c r="D101" s="198" t="s">
        <v>76</v>
      </c>
      <c r="E101" s="210" t="s">
        <v>84</v>
      </c>
      <c r="F101" s="210" t="s">
        <v>176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SUM(P102:P210)</f>
        <v>0</v>
      </c>
      <c r="Q101" s="204"/>
      <c r="R101" s="205">
        <f>SUM(R102:R210)</f>
        <v>3.1925099999999995</v>
      </c>
      <c r="S101" s="204"/>
      <c r="T101" s="206">
        <f>SUM(T102:T210)</f>
        <v>200.47100000000003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84</v>
      </c>
      <c r="AT101" s="208" t="s">
        <v>76</v>
      </c>
      <c r="AU101" s="208" t="s">
        <v>84</v>
      </c>
      <c r="AY101" s="207" t="s">
        <v>131</v>
      </c>
      <c r="BK101" s="209">
        <f>SUM(BK102:BK210)</f>
        <v>0</v>
      </c>
    </row>
    <row r="102" s="2" customFormat="1" ht="24.15" customHeight="1">
      <c r="A102" s="38"/>
      <c r="B102" s="39"/>
      <c r="C102" s="212" t="s">
        <v>84</v>
      </c>
      <c r="D102" s="212" t="s">
        <v>134</v>
      </c>
      <c r="E102" s="213" t="s">
        <v>177</v>
      </c>
      <c r="F102" s="214" t="s">
        <v>178</v>
      </c>
      <c r="G102" s="215" t="s">
        <v>179</v>
      </c>
      <c r="H102" s="216">
        <v>40</v>
      </c>
      <c r="I102" s="217"/>
      <c r="J102" s="218">
        <f>ROUND(I102*H102,2)</f>
        <v>0</v>
      </c>
      <c r="K102" s="214" t="s">
        <v>138</v>
      </c>
      <c r="L102" s="44"/>
      <c r="M102" s="219" t="s">
        <v>19</v>
      </c>
      <c r="N102" s="220" t="s">
        <v>48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139</v>
      </c>
      <c r="AT102" s="223" t="s">
        <v>134</v>
      </c>
      <c r="AU102" s="223" t="s">
        <v>86</v>
      </c>
      <c r="AY102" s="17" t="s">
        <v>131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84</v>
      </c>
      <c r="BK102" s="224">
        <f>ROUND(I102*H102,2)</f>
        <v>0</v>
      </c>
      <c r="BL102" s="17" t="s">
        <v>139</v>
      </c>
      <c r="BM102" s="223" t="s">
        <v>180</v>
      </c>
    </row>
    <row r="103" s="2" customFormat="1">
      <c r="A103" s="38"/>
      <c r="B103" s="39"/>
      <c r="C103" s="40"/>
      <c r="D103" s="225" t="s">
        <v>141</v>
      </c>
      <c r="E103" s="40"/>
      <c r="F103" s="226" t="s">
        <v>181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141</v>
      </c>
      <c r="AU103" s="17" t="s">
        <v>86</v>
      </c>
    </row>
    <row r="104" s="13" customFormat="1">
      <c r="A104" s="13"/>
      <c r="B104" s="230"/>
      <c r="C104" s="231"/>
      <c r="D104" s="232" t="s">
        <v>143</v>
      </c>
      <c r="E104" s="233" t="s">
        <v>19</v>
      </c>
      <c r="F104" s="234" t="s">
        <v>182</v>
      </c>
      <c r="G104" s="231"/>
      <c r="H104" s="235">
        <v>40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143</v>
      </c>
      <c r="AU104" s="241" t="s">
        <v>86</v>
      </c>
      <c r="AV104" s="13" t="s">
        <v>86</v>
      </c>
      <c r="AW104" s="13" t="s">
        <v>37</v>
      </c>
      <c r="AX104" s="13" t="s">
        <v>84</v>
      </c>
      <c r="AY104" s="241" t="s">
        <v>131</v>
      </c>
    </row>
    <row r="105" s="2" customFormat="1" ht="21.75" customHeight="1">
      <c r="A105" s="38"/>
      <c r="B105" s="39"/>
      <c r="C105" s="212" t="s">
        <v>86</v>
      </c>
      <c r="D105" s="212" t="s">
        <v>134</v>
      </c>
      <c r="E105" s="213" t="s">
        <v>183</v>
      </c>
      <c r="F105" s="214" t="s">
        <v>184</v>
      </c>
      <c r="G105" s="215" t="s">
        <v>179</v>
      </c>
      <c r="H105" s="216">
        <v>40</v>
      </c>
      <c r="I105" s="217"/>
      <c r="J105" s="218">
        <f>ROUND(I105*H105,2)</f>
        <v>0</v>
      </c>
      <c r="K105" s="214" t="s">
        <v>138</v>
      </c>
      <c r="L105" s="44"/>
      <c r="M105" s="219" t="s">
        <v>19</v>
      </c>
      <c r="N105" s="220" t="s">
        <v>48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139</v>
      </c>
      <c r="AT105" s="223" t="s">
        <v>134</v>
      </c>
      <c r="AU105" s="223" t="s">
        <v>86</v>
      </c>
      <c r="AY105" s="17" t="s">
        <v>131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84</v>
      </c>
      <c r="BK105" s="224">
        <f>ROUND(I105*H105,2)</f>
        <v>0</v>
      </c>
      <c r="BL105" s="17" t="s">
        <v>139</v>
      </c>
      <c r="BM105" s="223" t="s">
        <v>185</v>
      </c>
    </row>
    <row r="106" s="2" customFormat="1">
      <c r="A106" s="38"/>
      <c r="B106" s="39"/>
      <c r="C106" s="40"/>
      <c r="D106" s="225" t="s">
        <v>141</v>
      </c>
      <c r="E106" s="40"/>
      <c r="F106" s="226" t="s">
        <v>186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141</v>
      </c>
      <c r="AU106" s="17" t="s">
        <v>86</v>
      </c>
    </row>
    <row r="107" s="2" customFormat="1" ht="37.8" customHeight="1">
      <c r="A107" s="38"/>
      <c r="B107" s="39"/>
      <c r="C107" s="212" t="s">
        <v>152</v>
      </c>
      <c r="D107" s="212" t="s">
        <v>134</v>
      </c>
      <c r="E107" s="213" t="s">
        <v>187</v>
      </c>
      <c r="F107" s="214" t="s">
        <v>188</v>
      </c>
      <c r="G107" s="215" t="s">
        <v>179</v>
      </c>
      <c r="H107" s="216">
        <v>307</v>
      </c>
      <c r="I107" s="217"/>
      <c r="J107" s="218">
        <f>ROUND(I107*H107,2)</f>
        <v>0</v>
      </c>
      <c r="K107" s="214" t="s">
        <v>138</v>
      </c>
      <c r="L107" s="44"/>
      <c r="M107" s="219" t="s">
        <v>19</v>
      </c>
      <c r="N107" s="220" t="s">
        <v>48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0.44</v>
      </c>
      <c r="T107" s="222">
        <f>S107*H107</f>
        <v>135.08000000000001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139</v>
      </c>
      <c r="AT107" s="223" t="s">
        <v>134</v>
      </c>
      <c r="AU107" s="223" t="s">
        <v>86</v>
      </c>
      <c r="AY107" s="17" t="s">
        <v>131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84</v>
      </c>
      <c r="BK107" s="224">
        <f>ROUND(I107*H107,2)</f>
        <v>0</v>
      </c>
      <c r="BL107" s="17" t="s">
        <v>139</v>
      </c>
      <c r="BM107" s="223" t="s">
        <v>189</v>
      </c>
    </row>
    <row r="108" s="2" customFormat="1">
      <c r="A108" s="38"/>
      <c r="B108" s="39"/>
      <c r="C108" s="40"/>
      <c r="D108" s="225" t="s">
        <v>141</v>
      </c>
      <c r="E108" s="40"/>
      <c r="F108" s="226" t="s">
        <v>190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141</v>
      </c>
      <c r="AU108" s="17" t="s">
        <v>86</v>
      </c>
    </row>
    <row r="109" s="15" customFormat="1">
      <c r="A109" s="15"/>
      <c r="B109" s="256"/>
      <c r="C109" s="257"/>
      <c r="D109" s="232" t="s">
        <v>143</v>
      </c>
      <c r="E109" s="258" t="s">
        <v>19</v>
      </c>
      <c r="F109" s="259" t="s">
        <v>191</v>
      </c>
      <c r="G109" s="257"/>
      <c r="H109" s="258" t="s">
        <v>19</v>
      </c>
      <c r="I109" s="260"/>
      <c r="J109" s="257"/>
      <c r="K109" s="257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143</v>
      </c>
      <c r="AU109" s="265" t="s">
        <v>86</v>
      </c>
      <c r="AV109" s="15" t="s">
        <v>84</v>
      </c>
      <c r="AW109" s="15" t="s">
        <v>37</v>
      </c>
      <c r="AX109" s="15" t="s">
        <v>77</v>
      </c>
      <c r="AY109" s="265" t="s">
        <v>131</v>
      </c>
    </row>
    <row r="110" s="13" customFormat="1">
      <c r="A110" s="13"/>
      <c r="B110" s="230"/>
      <c r="C110" s="231"/>
      <c r="D110" s="232" t="s">
        <v>143</v>
      </c>
      <c r="E110" s="233" t="s">
        <v>19</v>
      </c>
      <c r="F110" s="234" t="s">
        <v>192</v>
      </c>
      <c r="G110" s="231"/>
      <c r="H110" s="235">
        <v>307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143</v>
      </c>
      <c r="AU110" s="241" t="s">
        <v>86</v>
      </c>
      <c r="AV110" s="13" t="s">
        <v>86</v>
      </c>
      <c r="AW110" s="13" t="s">
        <v>37</v>
      </c>
      <c r="AX110" s="13" t="s">
        <v>84</v>
      </c>
      <c r="AY110" s="241" t="s">
        <v>131</v>
      </c>
    </row>
    <row r="111" s="2" customFormat="1" ht="33" customHeight="1">
      <c r="A111" s="38"/>
      <c r="B111" s="39"/>
      <c r="C111" s="212" t="s">
        <v>139</v>
      </c>
      <c r="D111" s="212" t="s">
        <v>134</v>
      </c>
      <c r="E111" s="213" t="s">
        <v>193</v>
      </c>
      <c r="F111" s="214" t="s">
        <v>194</v>
      </c>
      <c r="G111" s="215" t="s">
        <v>179</v>
      </c>
      <c r="H111" s="216">
        <v>307</v>
      </c>
      <c r="I111" s="217"/>
      <c r="J111" s="218">
        <f>ROUND(I111*H111,2)</f>
        <v>0</v>
      </c>
      <c r="K111" s="214" t="s">
        <v>138</v>
      </c>
      <c r="L111" s="44"/>
      <c r="M111" s="219" t="s">
        <v>19</v>
      </c>
      <c r="N111" s="220" t="s">
        <v>48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0.098000000000000004</v>
      </c>
      <c r="T111" s="222">
        <f>S111*H111</f>
        <v>30.086000000000002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139</v>
      </c>
      <c r="AT111" s="223" t="s">
        <v>134</v>
      </c>
      <c r="AU111" s="223" t="s">
        <v>86</v>
      </c>
      <c r="AY111" s="17" t="s">
        <v>131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84</v>
      </c>
      <c r="BK111" s="224">
        <f>ROUND(I111*H111,2)</f>
        <v>0</v>
      </c>
      <c r="BL111" s="17" t="s">
        <v>139</v>
      </c>
      <c r="BM111" s="223" t="s">
        <v>195</v>
      </c>
    </row>
    <row r="112" s="2" customFormat="1">
      <c r="A112" s="38"/>
      <c r="B112" s="39"/>
      <c r="C112" s="40"/>
      <c r="D112" s="225" t="s">
        <v>141</v>
      </c>
      <c r="E112" s="40"/>
      <c r="F112" s="226" t="s">
        <v>196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141</v>
      </c>
      <c r="AU112" s="17" t="s">
        <v>86</v>
      </c>
    </row>
    <row r="113" s="15" customFormat="1">
      <c r="A113" s="15"/>
      <c r="B113" s="256"/>
      <c r="C113" s="257"/>
      <c r="D113" s="232" t="s">
        <v>143</v>
      </c>
      <c r="E113" s="258" t="s">
        <v>19</v>
      </c>
      <c r="F113" s="259" t="s">
        <v>191</v>
      </c>
      <c r="G113" s="257"/>
      <c r="H113" s="258" t="s">
        <v>19</v>
      </c>
      <c r="I113" s="260"/>
      <c r="J113" s="257"/>
      <c r="K113" s="257"/>
      <c r="L113" s="261"/>
      <c r="M113" s="262"/>
      <c r="N113" s="263"/>
      <c r="O113" s="263"/>
      <c r="P113" s="263"/>
      <c r="Q113" s="263"/>
      <c r="R113" s="263"/>
      <c r="S113" s="263"/>
      <c r="T113" s="26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143</v>
      </c>
      <c r="AU113" s="265" t="s">
        <v>86</v>
      </c>
      <c r="AV113" s="15" t="s">
        <v>84</v>
      </c>
      <c r="AW113" s="15" t="s">
        <v>37</v>
      </c>
      <c r="AX113" s="15" t="s">
        <v>77</v>
      </c>
      <c r="AY113" s="265" t="s">
        <v>131</v>
      </c>
    </row>
    <row r="114" s="13" customFormat="1">
      <c r="A114" s="13"/>
      <c r="B114" s="230"/>
      <c r="C114" s="231"/>
      <c r="D114" s="232" t="s">
        <v>143</v>
      </c>
      <c r="E114" s="233" t="s">
        <v>19</v>
      </c>
      <c r="F114" s="234" t="s">
        <v>192</v>
      </c>
      <c r="G114" s="231"/>
      <c r="H114" s="235">
        <v>307</v>
      </c>
      <c r="I114" s="236"/>
      <c r="J114" s="231"/>
      <c r="K114" s="231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143</v>
      </c>
      <c r="AU114" s="241" t="s">
        <v>86</v>
      </c>
      <c r="AV114" s="13" t="s">
        <v>86</v>
      </c>
      <c r="AW114" s="13" t="s">
        <v>37</v>
      </c>
      <c r="AX114" s="13" t="s">
        <v>84</v>
      </c>
      <c r="AY114" s="241" t="s">
        <v>131</v>
      </c>
    </row>
    <row r="115" s="2" customFormat="1" ht="24.15" customHeight="1">
      <c r="A115" s="38"/>
      <c r="B115" s="39"/>
      <c r="C115" s="212" t="s">
        <v>197</v>
      </c>
      <c r="D115" s="212" t="s">
        <v>134</v>
      </c>
      <c r="E115" s="213" t="s">
        <v>198</v>
      </c>
      <c r="F115" s="214" t="s">
        <v>199</v>
      </c>
      <c r="G115" s="215" t="s">
        <v>179</v>
      </c>
      <c r="H115" s="216">
        <v>307</v>
      </c>
      <c r="I115" s="217"/>
      <c r="J115" s="218">
        <f>ROUND(I115*H115,2)</f>
        <v>0</v>
      </c>
      <c r="K115" s="214" t="s">
        <v>138</v>
      </c>
      <c r="L115" s="44"/>
      <c r="M115" s="219" t="s">
        <v>19</v>
      </c>
      <c r="N115" s="220" t="s">
        <v>48</v>
      </c>
      <c r="O115" s="84"/>
      <c r="P115" s="221">
        <f>O115*H115</f>
        <v>0</v>
      </c>
      <c r="Q115" s="221">
        <v>5.0000000000000002E-05</v>
      </c>
      <c r="R115" s="221">
        <f>Q115*H115</f>
        <v>0.015350000000000001</v>
      </c>
      <c r="S115" s="221">
        <v>0.11500000000000001</v>
      </c>
      <c r="T115" s="222">
        <f>S115*H115</f>
        <v>35.305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139</v>
      </c>
      <c r="AT115" s="223" t="s">
        <v>134</v>
      </c>
      <c r="AU115" s="223" t="s">
        <v>86</v>
      </c>
      <c r="AY115" s="17" t="s">
        <v>131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84</v>
      </c>
      <c r="BK115" s="224">
        <f>ROUND(I115*H115,2)</f>
        <v>0</v>
      </c>
      <c r="BL115" s="17" t="s">
        <v>139</v>
      </c>
      <c r="BM115" s="223" t="s">
        <v>200</v>
      </c>
    </row>
    <row r="116" s="2" customFormat="1">
      <c r="A116" s="38"/>
      <c r="B116" s="39"/>
      <c r="C116" s="40"/>
      <c r="D116" s="225" t="s">
        <v>141</v>
      </c>
      <c r="E116" s="40"/>
      <c r="F116" s="226" t="s">
        <v>201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141</v>
      </c>
      <c r="AU116" s="17" t="s">
        <v>86</v>
      </c>
    </row>
    <row r="117" s="2" customFormat="1">
      <c r="A117" s="38"/>
      <c r="B117" s="39"/>
      <c r="C117" s="40"/>
      <c r="D117" s="232" t="s">
        <v>202</v>
      </c>
      <c r="E117" s="40"/>
      <c r="F117" s="266" t="s">
        <v>203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202</v>
      </c>
      <c r="AU117" s="17" t="s">
        <v>86</v>
      </c>
    </row>
    <row r="118" s="15" customFormat="1">
      <c r="A118" s="15"/>
      <c r="B118" s="256"/>
      <c r="C118" s="257"/>
      <c r="D118" s="232" t="s">
        <v>143</v>
      </c>
      <c r="E118" s="258" t="s">
        <v>19</v>
      </c>
      <c r="F118" s="259" t="s">
        <v>191</v>
      </c>
      <c r="G118" s="257"/>
      <c r="H118" s="258" t="s">
        <v>19</v>
      </c>
      <c r="I118" s="260"/>
      <c r="J118" s="257"/>
      <c r="K118" s="257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143</v>
      </c>
      <c r="AU118" s="265" t="s">
        <v>86</v>
      </c>
      <c r="AV118" s="15" t="s">
        <v>84</v>
      </c>
      <c r="AW118" s="15" t="s">
        <v>37</v>
      </c>
      <c r="AX118" s="15" t="s">
        <v>77</v>
      </c>
      <c r="AY118" s="265" t="s">
        <v>131</v>
      </c>
    </row>
    <row r="119" s="13" customFormat="1">
      <c r="A119" s="13"/>
      <c r="B119" s="230"/>
      <c r="C119" s="231"/>
      <c r="D119" s="232" t="s">
        <v>143</v>
      </c>
      <c r="E119" s="233" t="s">
        <v>19</v>
      </c>
      <c r="F119" s="234" t="s">
        <v>204</v>
      </c>
      <c r="G119" s="231"/>
      <c r="H119" s="235">
        <v>307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143</v>
      </c>
      <c r="AU119" s="241" t="s">
        <v>86</v>
      </c>
      <c r="AV119" s="13" t="s">
        <v>86</v>
      </c>
      <c r="AW119" s="13" t="s">
        <v>37</v>
      </c>
      <c r="AX119" s="13" t="s">
        <v>84</v>
      </c>
      <c r="AY119" s="241" t="s">
        <v>131</v>
      </c>
    </row>
    <row r="120" s="2" customFormat="1" ht="16.5" customHeight="1">
      <c r="A120" s="38"/>
      <c r="B120" s="39"/>
      <c r="C120" s="212" t="s">
        <v>205</v>
      </c>
      <c r="D120" s="212" t="s">
        <v>134</v>
      </c>
      <c r="E120" s="213" t="s">
        <v>206</v>
      </c>
      <c r="F120" s="214" t="s">
        <v>207</v>
      </c>
      <c r="G120" s="215" t="s">
        <v>208</v>
      </c>
      <c r="H120" s="216">
        <v>18</v>
      </c>
      <c r="I120" s="217"/>
      <c r="J120" s="218">
        <f>ROUND(I120*H120,2)</f>
        <v>0</v>
      </c>
      <c r="K120" s="214" t="s">
        <v>138</v>
      </c>
      <c r="L120" s="44"/>
      <c r="M120" s="219" t="s">
        <v>19</v>
      </c>
      <c r="N120" s="220" t="s">
        <v>48</v>
      </c>
      <c r="O120" s="84"/>
      <c r="P120" s="221">
        <f>O120*H120</f>
        <v>0</v>
      </c>
      <c r="Q120" s="221">
        <v>0.017500000000000002</v>
      </c>
      <c r="R120" s="221">
        <f>Q120*H120</f>
        <v>0.31500000000000006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139</v>
      </c>
      <c r="AT120" s="223" t="s">
        <v>134</v>
      </c>
      <c r="AU120" s="223" t="s">
        <v>86</v>
      </c>
      <c r="AY120" s="17" t="s">
        <v>131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84</v>
      </c>
      <c r="BK120" s="224">
        <f>ROUND(I120*H120,2)</f>
        <v>0</v>
      </c>
      <c r="BL120" s="17" t="s">
        <v>139</v>
      </c>
      <c r="BM120" s="223" t="s">
        <v>209</v>
      </c>
    </row>
    <row r="121" s="2" customFormat="1">
      <c r="A121" s="38"/>
      <c r="B121" s="39"/>
      <c r="C121" s="40"/>
      <c r="D121" s="225" t="s">
        <v>141</v>
      </c>
      <c r="E121" s="40"/>
      <c r="F121" s="226" t="s">
        <v>210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141</v>
      </c>
      <c r="AU121" s="17" t="s">
        <v>86</v>
      </c>
    </row>
    <row r="122" s="2" customFormat="1" ht="16.5" customHeight="1">
      <c r="A122" s="38"/>
      <c r="B122" s="39"/>
      <c r="C122" s="212" t="s">
        <v>211</v>
      </c>
      <c r="D122" s="212" t="s">
        <v>134</v>
      </c>
      <c r="E122" s="213" t="s">
        <v>212</v>
      </c>
      <c r="F122" s="214" t="s">
        <v>213</v>
      </c>
      <c r="G122" s="215" t="s">
        <v>214</v>
      </c>
      <c r="H122" s="216">
        <v>140</v>
      </c>
      <c r="I122" s="217"/>
      <c r="J122" s="218">
        <f>ROUND(I122*H122,2)</f>
        <v>0</v>
      </c>
      <c r="K122" s="214" t="s">
        <v>138</v>
      </c>
      <c r="L122" s="44"/>
      <c r="M122" s="219" t="s">
        <v>19</v>
      </c>
      <c r="N122" s="220" t="s">
        <v>48</v>
      </c>
      <c r="O122" s="84"/>
      <c r="P122" s="221">
        <f>O122*H122</f>
        <v>0</v>
      </c>
      <c r="Q122" s="221">
        <v>3.0000000000000001E-05</v>
      </c>
      <c r="R122" s="221">
        <f>Q122*H122</f>
        <v>0.0041999999999999997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139</v>
      </c>
      <c r="AT122" s="223" t="s">
        <v>134</v>
      </c>
      <c r="AU122" s="223" t="s">
        <v>86</v>
      </c>
      <c r="AY122" s="17" t="s">
        <v>131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84</v>
      </c>
      <c r="BK122" s="224">
        <f>ROUND(I122*H122,2)</f>
        <v>0</v>
      </c>
      <c r="BL122" s="17" t="s">
        <v>139</v>
      </c>
      <c r="BM122" s="223" t="s">
        <v>215</v>
      </c>
    </row>
    <row r="123" s="2" customFormat="1">
      <c r="A123" s="38"/>
      <c r="B123" s="39"/>
      <c r="C123" s="40"/>
      <c r="D123" s="225" t="s">
        <v>141</v>
      </c>
      <c r="E123" s="40"/>
      <c r="F123" s="226" t="s">
        <v>216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141</v>
      </c>
      <c r="AU123" s="17" t="s">
        <v>86</v>
      </c>
    </row>
    <row r="124" s="13" customFormat="1">
      <c r="A124" s="13"/>
      <c r="B124" s="230"/>
      <c r="C124" s="231"/>
      <c r="D124" s="232" t="s">
        <v>143</v>
      </c>
      <c r="E124" s="233" t="s">
        <v>19</v>
      </c>
      <c r="F124" s="234" t="s">
        <v>217</v>
      </c>
      <c r="G124" s="231"/>
      <c r="H124" s="235">
        <v>140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143</v>
      </c>
      <c r="AU124" s="241" t="s">
        <v>86</v>
      </c>
      <c r="AV124" s="13" t="s">
        <v>86</v>
      </c>
      <c r="AW124" s="13" t="s">
        <v>37</v>
      </c>
      <c r="AX124" s="13" t="s">
        <v>84</v>
      </c>
      <c r="AY124" s="241" t="s">
        <v>131</v>
      </c>
    </row>
    <row r="125" s="2" customFormat="1" ht="24.15" customHeight="1">
      <c r="A125" s="38"/>
      <c r="B125" s="39"/>
      <c r="C125" s="212" t="s">
        <v>218</v>
      </c>
      <c r="D125" s="212" t="s">
        <v>134</v>
      </c>
      <c r="E125" s="213" t="s">
        <v>219</v>
      </c>
      <c r="F125" s="214" t="s">
        <v>220</v>
      </c>
      <c r="G125" s="215" t="s">
        <v>221</v>
      </c>
      <c r="H125" s="216">
        <v>14</v>
      </c>
      <c r="I125" s="217"/>
      <c r="J125" s="218">
        <f>ROUND(I125*H125,2)</f>
        <v>0</v>
      </c>
      <c r="K125" s="214" t="s">
        <v>138</v>
      </c>
      <c r="L125" s="44"/>
      <c r="M125" s="219" t="s">
        <v>19</v>
      </c>
      <c r="N125" s="220" t="s">
        <v>48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139</v>
      </c>
      <c r="AT125" s="223" t="s">
        <v>134</v>
      </c>
      <c r="AU125" s="223" t="s">
        <v>86</v>
      </c>
      <c r="AY125" s="17" t="s">
        <v>131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84</v>
      </c>
      <c r="BK125" s="224">
        <f>ROUND(I125*H125,2)</f>
        <v>0</v>
      </c>
      <c r="BL125" s="17" t="s">
        <v>139</v>
      </c>
      <c r="BM125" s="223" t="s">
        <v>222</v>
      </c>
    </row>
    <row r="126" s="2" customFormat="1">
      <c r="A126" s="38"/>
      <c r="B126" s="39"/>
      <c r="C126" s="40"/>
      <c r="D126" s="225" t="s">
        <v>141</v>
      </c>
      <c r="E126" s="40"/>
      <c r="F126" s="226" t="s">
        <v>223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141</v>
      </c>
      <c r="AU126" s="17" t="s">
        <v>86</v>
      </c>
    </row>
    <row r="127" s="13" customFormat="1">
      <c r="A127" s="13"/>
      <c r="B127" s="230"/>
      <c r="C127" s="231"/>
      <c r="D127" s="232" t="s">
        <v>143</v>
      </c>
      <c r="E127" s="233" t="s">
        <v>19</v>
      </c>
      <c r="F127" s="234" t="s">
        <v>224</v>
      </c>
      <c r="G127" s="231"/>
      <c r="H127" s="235">
        <v>14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143</v>
      </c>
      <c r="AU127" s="241" t="s">
        <v>86</v>
      </c>
      <c r="AV127" s="13" t="s">
        <v>86</v>
      </c>
      <c r="AW127" s="13" t="s">
        <v>37</v>
      </c>
      <c r="AX127" s="13" t="s">
        <v>84</v>
      </c>
      <c r="AY127" s="241" t="s">
        <v>131</v>
      </c>
    </row>
    <row r="128" s="2" customFormat="1" ht="24.15" customHeight="1">
      <c r="A128" s="38"/>
      <c r="B128" s="39"/>
      <c r="C128" s="212" t="s">
        <v>132</v>
      </c>
      <c r="D128" s="212" t="s">
        <v>134</v>
      </c>
      <c r="E128" s="213" t="s">
        <v>225</v>
      </c>
      <c r="F128" s="214" t="s">
        <v>226</v>
      </c>
      <c r="G128" s="215" t="s">
        <v>208</v>
      </c>
      <c r="H128" s="216">
        <v>90</v>
      </c>
      <c r="I128" s="217"/>
      <c r="J128" s="218">
        <f>ROUND(I128*H128,2)</f>
        <v>0</v>
      </c>
      <c r="K128" s="214" t="s">
        <v>138</v>
      </c>
      <c r="L128" s="44"/>
      <c r="M128" s="219" t="s">
        <v>19</v>
      </c>
      <c r="N128" s="220" t="s">
        <v>48</v>
      </c>
      <c r="O128" s="84"/>
      <c r="P128" s="221">
        <f>O128*H128</f>
        <v>0</v>
      </c>
      <c r="Q128" s="221">
        <v>0.00010000000000000001</v>
      </c>
      <c r="R128" s="221">
        <f>Q128*H128</f>
        <v>0.0090000000000000011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139</v>
      </c>
      <c r="AT128" s="223" t="s">
        <v>134</v>
      </c>
      <c r="AU128" s="223" t="s">
        <v>86</v>
      </c>
      <c r="AY128" s="17" t="s">
        <v>131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84</v>
      </c>
      <c r="BK128" s="224">
        <f>ROUND(I128*H128,2)</f>
        <v>0</v>
      </c>
      <c r="BL128" s="17" t="s">
        <v>139</v>
      </c>
      <c r="BM128" s="223" t="s">
        <v>227</v>
      </c>
    </row>
    <row r="129" s="2" customFormat="1">
      <c r="A129" s="38"/>
      <c r="B129" s="39"/>
      <c r="C129" s="40"/>
      <c r="D129" s="225" t="s">
        <v>141</v>
      </c>
      <c r="E129" s="40"/>
      <c r="F129" s="226" t="s">
        <v>228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141</v>
      </c>
      <c r="AU129" s="17" t="s">
        <v>86</v>
      </c>
    </row>
    <row r="130" s="13" customFormat="1">
      <c r="A130" s="13"/>
      <c r="B130" s="230"/>
      <c r="C130" s="231"/>
      <c r="D130" s="232" t="s">
        <v>143</v>
      </c>
      <c r="E130" s="233" t="s">
        <v>19</v>
      </c>
      <c r="F130" s="234" t="s">
        <v>229</v>
      </c>
      <c r="G130" s="231"/>
      <c r="H130" s="235">
        <v>90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143</v>
      </c>
      <c r="AU130" s="241" t="s">
        <v>86</v>
      </c>
      <c r="AV130" s="13" t="s">
        <v>86</v>
      </c>
      <c r="AW130" s="13" t="s">
        <v>37</v>
      </c>
      <c r="AX130" s="13" t="s">
        <v>84</v>
      </c>
      <c r="AY130" s="241" t="s">
        <v>131</v>
      </c>
    </row>
    <row r="131" s="2" customFormat="1" ht="24.15" customHeight="1">
      <c r="A131" s="38"/>
      <c r="B131" s="39"/>
      <c r="C131" s="212" t="s">
        <v>230</v>
      </c>
      <c r="D131" s="212" t="s">
        <v>134</v>
      </c>
      <c r="E131" s="213" t="s">
        <v>231</v>
      </c>
      <c r="F131" s="214" t="s">
        <v>232</v>
      </c>
      <c r="G131" s="215" t="s">
        <v>208</v>
      </c>
      <c r="H131" s="216">
        <v>90</v>
      </c>
      <c r="I131" s="217"/>
      <c r="J131" s="218">
        <f>ROUND(I131*H131,2)</f>
        <v>0</v>
      </c>
      <c r="K131" s="214" t="s">
        <v>138</v>
      </c>
      <c r="L131" s="44"/>
      <c r="M131" s="219" t="s">
        <v>19</v>
      </c>
      <c r="N131" s="220" t="s">
        <v>48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139</v>
      </c>
      <c r="AT131" s="223" t="s">
        <v>134</v>
      </c>
      <c r="AU131" s="223" t="s">
        <v>86</v>
      </c>
      <c r="AY131" s="17" t="s">
        <v>131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84</v>
      </c>
      <c r="BK131" s="224">
        <f>ROUND(I131*H131,2)</f>
        <v>0</v>
      </c>
      <c r="BL131" s="17" t="s">
        <v>139</v>
      </c>
      <c r="BM131" s="223" t="s">
        <v>233</v>
      </c>
    </row>
    <row r="132" s="2" customFormat="1">
      <c r="A132" s="38"/>
      <c r="B132" s="39"/>
      <c r="C132" s="40"/>
      <c r="D132" s="225" t="s">
        <v>141</v>
      </c>
      <c r="E132" s="40"/>
      <c r="F132" s="226" t="s">
        <v>234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141</v>
      </c>
      <c r="AU132" s="17" t="s">
        <v>86</v>
      </c>
    </row>
    <row r="133" s="2" customFormat="1" ht="16.5" customHeight="1">
      <c r="A133" s="38"/>
      <c r="B133" s="39"/>
      <c r="C133" s="212" t="s">
        <v>235</v>
      </c>
      <c r="D133" s="212" t="s">
        <v>134</v>
      </c>
      <c r="E133" s="213" t="s">
        <v>236</v>
      </c>
      <c r="F133" s="214" t="s">
        <v>237</v>
      </c>
      <c r="G133" s="215" t="s">
        <v>238</v>
      </c>
      <c r="H133" s="216">
        <v>60.881</v>
      </c>
      <c r="I133" s="217"/>
      <c r="J133" s="218">
        <f>ROUND(I133*H133,2)</f>
        <v>0</v>
      </c>
      <c r="K133" s="214" t="s">
        <v>138</v>
      </c>
      <c r="L133" s="44"/>
      <c r="M133" s="219" t="s">
        <v>19</v>
      </c>
      <c r="N133" s="220" t="s">
        <v>48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139</v>
      </c>
      <c r="AT133" s="223" t="s">
        <v>134</v>
      </c>
      <c r="AU133" s="223" t="s">
        <v>86</v>
      </c>
      <c r="AY133" s="17" t="s">
        <v>131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84</v>
      </c>
      <c r="BK133" s="224">
        <f>ROUND(I133*H133,2)</f>
        <v>0</v>
      </c>
      <c r="BL133" s="17" t="s">
        <v>139</v>
      </c>
      <c r="BM133" s="223" t="s">
        <v>239</v>
      </c>
    </row>
    <row r="134" s="2" customFormat="1">
      <c r="A134" s="38"/>
      <c r="B134" s="39"/>
      <c r="C134" s="40"/>
      <c r="D134" s="225" t="s">
        <v>141</v>
      </c>
      <c r="E134" s="40"/>
      <c r="F134" s="226" t="s">
        <v>240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141</v>
      </c>
      <c r="AU134" s="17" t="s">
        <v>86</v>
      </c>
    </row>
    <row r="135" s="13" customFormat="1">
      <c r="A135" s="13"/>
      <c r="B135" s="230"/>
      <c r="C135" s="231"/>
      <c r="D135" s="232" t="s">
        <v>143</v>
      </c>
      <c r="E135" s="233" t="s">
        <v>19</v>
      </c>
      <c r="F135" s="234" t="s">
        <v>241</v>
      </c>
      <c r="G135" s="231"/>
      <c r="H135" s="235">
        <v>48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143</v>
      </c>
      <c r="AU135" s="241" t="s">
        <v>86</v>
      </c>
      <c r="AV135" s="13" t="s">
        <v>86</v>
      </c>
      <c r="AW135" s="13" t="s">
        <v>37</v>
      </c>
      <c r="AX135" s="13" t="s">
        <v>77</v>
      </c>
      <c r="AY135" s="241" t="s">
        <v>131</v>
      </c>
    </row>
    <row r="136" s="13" customFormat="1">
      <c r="A136" s="13"/>
      <c r="B136" s="230"/>
      <c r="C136" s="231"/>
      <c r="D136" s="232" t="s">
        <v>143</v>
      </c>
      <c r="E136" s="233" t="s">
        <v>19</v>
      </c>
      <c r="F136" s="234" t="s">
        <v>242</v>
      </c>
      <c r="G136" s="231"/>
      <c r="H136" s="235">
        <v>8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143</v>
      </c>
      <c r="AU136" s="241" t="s">
        <v>86</v>
      </c>
      <c r="AV136" s="13" t="s">
        <v>86</v>
      </c>
      <c r="AW136" s="13" t="s">
        <v>37</v>
      </c>
      <c r="AX136" s="13" t="s">
        <v>77</v>
      </c>
      <c r="AY136" s="241" t="s">
        <v>131</v>
      </c>
    </row>
    <row r="137" s="13" customFormat="1">
      <c r="A137" s="13"/>
      <c r="B137" s="230"/>
      <c r="C137" s="231"/>
      <c r="D137" s="232" t="s">
        <v>143</v>
      </c>
      <c r="E137" s="233" t="s">
        <v>19</v>
      </c>
      <c r="F137" s="234" t="s">
        <v>243</v>
      </c>
      <c r="G137" s="231"/>
      <c r="H137" s="235">
        <v>4.8810000000000002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143</v>
      </c>
      <c r="AU137" s="241" t="s">
        <v>86</v>
      </c>
      <c r="AV137" s="13" t="s">
        <v>86</v>
      </c>
      <c r="AW137" s="13" t="s">
        <v>37</v>
      </c>
      <c r="AX137" s="13" t="s">
        <v>77</v>
      </c>
      <c r="AY137" s="241" t="s">
        <v>131</v>
      </c>
    </row>
    <row r="138" s="14" customFormat="1">
      <c r="A138" s="14"/>
      <c r="B138" s="242"/>
      <c r="C138" s="243"/>
      <c r="D138" s="232" t="s">
        <v>143</v>
      </c>
      <c r="E138" s="244" t="s">
        <v>19</v>
      </c>
      <c r="F138" s="245" t="s">
        <v>146</v>
      </c>
      <c r="G138" s="243"/>
      <c r="H138" s="246">
        <v>60.881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143</v>
      </c>
      <c r="AU138" s="252" t="s">
        <v>86</v>
      </c>
      <c r="AV138" s="14" t="s">
        <v>139</v>
      </c>
      <c r="AW138" s="14" t="s">
        <v>37</v>
      </c>
      <c r="AX138" s="14" t="s">
        <v>84</v>
      </c>
      <c r="AY138" s="252" t="s">
        <v>131</v>
      </c>
    </row>
    <row r="139" s="2" customFormat="1" ht="24.15" customHeight="1">
      <c r="A139" s="38"/>
      <c r="B139" s="39"/>
      <c r="C139" s="212" t="s">
        <v>244</v>
      </c>
      <c r="D139" s="212" t="s">
        <v>134</v>
      </c>
      <c r="E139" s="213" t="s">
        <v>245</v>
      </c>
      <c r="F139" s="214" t="s">
        <v>246</v>
      </c>
      <c r="G139" s="215" t="s">
        <v>238</v>
      </c>
      <c r="H139" s="216">
        <v>230.74000000000001</v>
      </c>
      <c r="I139" s="217"/>
      <c r="J139" s="218">
        <f>ROUND(I139*H139,2)</f>
        <v>0</v>
      </c>
      <c r="K139" s="214" t="s">
        <v>138</v>
      </c>
      <c r="L139" s="44"/>
      <c r="M139" s="219" t="s">
        <v>19</v>
      </c>
      <c r="N139" s="220" t="s">
        <v>48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139</v>
      </c>
      <c r="AT139" s="223" t="s">
        <v>134</v>
      </c>
      <c r="AU139" s="223" t="s">
        <v>86</v>
      </c>
      <c r="AY139" s="17" t="s">
        <v>131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84</v>
      </c>
      <c r="BK139" s="224">
        <f>ROUND(I139*H139,2)</f>
        <v>0</v>
      </c>
      <c r="BL139" s="17" t="s">
        <v>139</v>
      </c>
      <c r="BM139" s="223" t="s">
        <v>247</v>
      </c>
    </row>
    <row r="140" s="2" customFormat="1">
      <c r="A140" s="38"/>
      <c r="B140" s="39"/>
      <c r="C140" s="40"/>
      <c r="D140" s="225" t="s">
        <v>141</v>
      </c>
      <c r="E140" s="40"/>
      <c r="F140" s="226" t="s">
        <v>248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141</v>
      </c>
      <c r="AU140" s="17" t="s">
        <v>86</v>
      </c>
    </row>
    <row r="141" s="13" customFormat="1">
      <c r="A141" s="13"/>
      <c r="B141" s="230"/>
      <c r="C141" s="231"/>
      <c r="D141" s="232" t="s">
        <v>143</v>
      </c>
      <c r="E141" s="233" t="s">
        <v>19</v>
      </c>
      <c r="F141" s="234" t="s">
        <v>249</v>
      </c>
      <c r="G141" s="231"/>
      <c r="H141" s="235">
        <v>146.74000000000001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143</v>
      </c>
      <c r="AU141" s="241" t="s">
        <v>86</v>
      </c>
      <c r="AV141" s="13" t="s">
        <v>86</v>
      </c>
      <c r="AW141" s="13" t="s">
        <v>37</v>
      </c>
      <c r="AX141" s="13" t="s">
        <v>77</v>
      </c>
      <c r="AY141" s="241" t="s">
        <v>131</v>
      </c>
    </row>
    <row r="142" s="13" customFormat="1">
      <c r="A142" s="13"/>
      <c r="B142" s="230"/>
      <c r="C142" s="231"/>
      <c r="D142" s="232" t="s">
        <v>143</v>
      </c>
      <c r="E142" s="233" t="s">
        <v>19</v>
      </c>
      <c r="F142" s="234" t="s">
        <v>250</v>
      </c>
      <c r="G142" s="231"/>
      <c r="H142" s="235">
        <v>84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143</v>
      </c>
      <c r="AU142" s="241" t="s">
        <v>86</v>
      </c>
      <c r="AV142" s="13" t="s">
        <v>86</v>
      </c>
      <c r="AW142" s="13" t="s">
        <v>37</v>
      </c>
      <c r="AX142" s="13" t="s">
        <v>77</v>
      </c>
      <c r="AY142" s="241" t="s">
        <v>131</v>
      </c>
    </row>
    <row r="143" s="14" customFormat="1">
      <c r="A143" s="14"/>
      <c r="B143" s="242"/>
      <c r="C143" s="243"/>
      <c r="D143" s="232" t="s">
        <v>143</v>
      </c>
      <c r="E143" s="244" t="s">
        <v>19</v>
      </c>
      <c r="F143" s="245" t="s">
        <v>146</v>
      </c>
      <c r="G143" s="243"/>
      <c r="H143" s="246">
        <v>230.74000000000001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143</v>
      </c>
      <c r="AU143" s="252" t="s">
        <v>86</v>
      </c>
      <c r="AV143" s="14" t="s">
        <v>139</v>
      </c>
      <c r="AW143" s="14" t="s">
        <v>37</v>
      </c>
      <c r="AX143" s="14" t="s">
        <v>84</v>
      </c>
      <c r="AY143" s="252" t="s">
        <v>131</v>
      </c>
    </row>
    <row r="144" s="2" customFormat="1" ht="24.15" customHeight="1">
      <c r="A144" s="38"/>
      <c r="B144" s="39"/>
      <c r="C144" s="212" t="s">
        <v>251</v>
      </c>
      <c r="D144" s="212" t="s">
        <v>134</v>
      </c>
      <c r="E144" s="213" t="s">
        <v>252</v>
      </c>
      <c r="F144" s="214" t="s">
        <v>253</v>
      </c>
      <c r="G144" s="215" t="s">
        <v>238</v>
      </c>
      <c r="H144" s="216">
        <v>44.399999999999999</v>
      </c>
      <c r="I144" s="217"/>
      <c r="J144" s="218">
        <f>ROUND(I144*H144,2)</f>
        <v>0</v>
      </c>
      <c r="K144" s="214" t="s">
        <v>138</v>
      </c>
      <c r="L144" s="44"/>
      <c r="M144" s="219" t="s">
        <v>19</v>
      </c>
      <c r="N144" s="220" t="s">
        <v>48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139</v>
      </c>
      <c r="AT144" s="223" t="s">
        <v>134</v>
      </c>
      <c r="AU144" s="223" t="s">
        <v>86</v>
      </c>
      <c r="AY144" s="17" t="s">
        <v>131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84</v>
      </c>
      <c r="BK144" s="224">
        <f>ROUND(I144*H144,2)</f>
        <v>0</v>
      </c>
      <c r="BL144" s="17" t="s">
        <v>139</v>
      </c>
      <c r="BM144" s="223" t="s">
        <v>254</v>
      </c>
    </row>
    <row r="145" s="2" customFormat="1">
      <c r="A145" s="38"/>
      <c r="B145" s="39"/>
      <c r="C145" s="40"/>
      <c r="D145" s="225" t="s">
        <v>141</v>
      </c>
      <c r="E145" s="40"/>
      <c r="F145" s="226" t="s">
        <v>255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141</v>
      </c>
      <c r="AU145" s="17" t="s">
        <v>86</v>
      </c>
    </row>
    <row r="146" s="13" customFormat="1">
      <c r="A146" s="13"/>
      <c r="B146" s="230"/>
      <c r="C146" s="231"/>
      <c r="D146" s="232" t="s">
        <v>143</v>
      </c>
      <c r="E146" s="233" t="s">
        <v>19</v>
      </c>
      <c r="F146" s="234" t="s">
        <v>256</v>
      </c>
      <c r="G146" s="231"/>
      <c r="H146" s="235">
        <v>28.800000000000001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143</v>
      </c>
      <c r="AU146" s="241" t="s">
        <v>86</v>
      </c>
      <c r="AV146" s="13" t="s">
        <v>86</v>
      </c>
      <c r="AW146" s="13" t="s">
        <v>37</v>
      </c>
      <c r="AX146" s="13" t="s">
        <v>77</v>
      </c>
      <c r="AY146" s="241" t="s">
        <v>131</v>
      </c>
    </row>
    <row r="147" s="13" customFormat="1">
      <c r="A147" s="13"/>
      <c r="B147" s="230"/>
      <c r="C147" s="231"/>
      <c r="D147" s="232" t="s">
        <v>143</v>
      </c>
      <c r="E147" s="233" t="s">
        <v>19</v>
      </c>
      <c r="F147" s="234" t="s">
        <v>257</v>
      </c>
      <c r="G147" s="231"/>
      <c r="H147" s="235">
        <v>15.6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143</v>
      </c>
      <c r="AU147" s="241" t="s">
        <v>86</v>
      </c>
      <c r="AV147" s="13" t="s">
        <v>86</v>
      </c>
      <c r="AW147" s="13" t="s">
        <v>37</v>
      </c>
      <c r="AX147" s="13" t="s">
        <v>77</v>
      </c>
      <c r="AY147" s="241" t="s">
        <v>131</v>
      </c>
    </row>
    <row r="148" s="14" customFormat="1">
      <c r="A148" s="14"/>
      <c r="B148" s="242"/>
      <c r="C148" s="243"/>
      <c r="D148" s="232" t="s">
        <v>143</v>
      </c>
      <c r="E148" s="244" t="s">
        <v>19</v>
      </c>
      <c r="F148" s="245" t="s">
        <v>146</v>
      </c>
      <c r="G148" s="243"/>
      <c r="H148" s="246">
        <v>44.399999999999999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143</v>
      </c>
      <c r="AU148" s="252" t="s">
        <v>86</v>
      </c>
      <c r="AV148" s="14" t="s">
        <v>139</v>
      </c>
      <c r="AW148" s="14" t="s">
        <v>37</v>
      </c>
      <c r="AX148" s="14" t="s">
        <v>84</v>
      </c>
      <c r="AY148" s="252" t="s">
        <v>131</v>
      </c>
    </row>
    <row r="149" s="2" customFormat="1" ht="16.5" customHeight="1">
      <c r="A149" s="38"/>
      <c r="B149" s="39"/>
      <c r="C149" s="212" t="s">
        <v>258</v>
      </c>
      <c r="D149" s="212" t="s">
        <v>134</v>
      </c>
      <c r="E149" s="213" t="s">
        <v>259</v>
      </c>
      <c r="F149" s="214" t="s">
        <v>260</v>
      </c>
      <c r="G149" s="215" t="s">
        <v>238</v>
      </c>
      <c r="H149" s="216">
        <v>10.08</v>
      </c>
      <c r="I149" s="217"/>
      <c r="J149" s="218">
        <f>ROUND(I149*H149,2)</f>
        <v>0</v>
      </c>
      <c r="K149" s="214" t="s">
        <v>138</v>
      </c>
      <c r="L149" s="44"/>
      <c r="M149" s="219" t="s">
        <v>19</v>
      </c>
      <c r="N149" s="220" t="s">
        <v>48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139</v>
      </c>
      <c r="AT149" s="223" t="s">
        <v>134</v>
      </c>
      <c r="AU149" s="223" t="s">
        <v>86</v>
      </c>
      <c r="AY149" s="17" t="s">
        <v>131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84</v>
      </c>
      <c r="BK149" s="224">
        <f>ROUND(I149*H149,2)</f>
        <v>0</v>
      </c>
      <c r="BL149" s="17" t="s">
        <v>139</v>
      </c>
      <c r="BM149" s="223" t="s">
        <v>261</v>
      </c>
    </row>
    <row r="150" s="2" customFormat="1">
      <c r="A150" s="38"/>
      <c r="B150" s="39"/>
      <c r="C150" s="40"/>
      <c r="D150" s="225" t="s">
        <v>141</v>
      </c>
      <c r="E150" s="40"/>
      <c r="F150" s="226" t="s">
        <v>262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141</v>
      </c>
      <c r="AU150" s="17" t="s">
        <v>86</v>
      </c>
    </row>
    <row r="151" s="13" customFormat="1">
      <c r="A151" s="13"/>
      <c r="B151" s="230"/>
      <c r="C151" s="231"/>
      <c r="D151" s="232" t="s">
        <v>143</v>
      </c>
      <c r="E151" s="233" t="s">
        <v>19</v>
      </c>
      <c r="F151" s="234" t="s">
        <v>263</v>
      </c>
      <c r="G151" s="231"/>
      <c r="H151" s="235">
        <v>7.2000000000000002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143</v>
      </c>
      <c r="AU151" s="241" t="s">
        <v>86</v>
      </c>
      <c r="AV151" s="13" t="s">
        <v>86</v>
      </c>
      <c r="AW151" s="13" t="s">
        <v>37</v>
      </c>
      <c r="AX151" s="13" t="s">
        <v>77</v>
      </c>
      <c r="AY151" s="241" t="s">
        <v>131</v>
      </c>
    </row>
    <row r="152" s="13" customFormat="1">
      <c r="A152" s="13"/>
      <c r="B152" s="230"/>
      <c r="C152" s="231"/>
      <c r="D152" s="232" t="s">
        <v>143</v>
      </c>
      <c r="E152" s="233" t="s">
        <v>19</v>
      </c>
      <c r="F152" s="234" t="s">
        <v>264</v>
      </c>
      <c r="G152" s="231"/>
      <c r="H152" s="235">
        <v>2.8799999999999999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143</v>
      </c>
      <c r="AU152" s="241" t="s">
        <v>86</v>
      </c>
      <c r="AV152" s="13" t="s">
        <v>86</v>
      </c>
      <c r="AW152" s="13" t="s">
        <v>37</v>
      </c>
      <c r="AX152" s="13" t="s">
        <v>77</v>
      </c>
      <c r="AY152" s="241" t="s">
        <v>131</v>
      </c>
    </row>
    <row r="153" s="14" customFormat="1">
      <c r="A153" s="14"/>
      <c r="B153" s="242"/>
      <c r="C153" s="243"/>
      <c r="D153" s="232" t="s">
        <v>143</v>
      </c>
      <c r="E153" s="244" t="s">
        <v>19</v>
      </c>
      <c r="F153" s="245" t="s">
        <v>146</v>
      </c>
      <c r="G153" s="243"/>
      <c r="H153" s="246">
        <v>10.08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143</v>
      </c>
      <c r="AU153" s="252" t="s">
        <v>86</v>
      </c>
      <c r="AV153" s="14" t="s">
        <v>139</v>
      </c>
      <c r="AW153" s="14" t="s">
        <v>37</v>
      </c>
      <c r="AX153" s="14" t="s">
        <v>84</v>
      </c>
      <c r="AY153" s="252" t="s">
        <v>131</v>
      </c>
    </row>
    <row r="154" s="2" customFormat="1" ht="21.75" customHeight="1">
      <c r="A154" s="38"/>
      <c r="B154" s="39"/>
      <c r="C154" s="212" t="s">
        <v>8</v>
      </c>
      <c r="D154" s="212" t="s">
        <v>134</v>
      </c>
      <c r="E154" s="213" t="s">
        <v>265</v>
      </c>
      <c r="F154" s="214" t="s">
        <v>266</v>
      </c>
      <c r="G154" s="215" t="s">
        <v>137</v>
      </c>
      <c r="H154" s="216">
        <v>24</v>
      </c>
      <c r="I154" s="217"/>
      <c r="J154" s="218">
        <f>ROUND(I154*H154,2)</f>
        <v>0</v>
      </c>
      <c r="K154" s="214" t="s">
        <v>138</v>
      </c>
      <c r="L154" s="44"/>
      <c r="M154" s="219" t="s">
        <v>19</v>
      </c>
      <c r="N154" s="220" t="s">
        <v>48</v>
      </c>
      <c r="O154" s="84"/>
      <c r="P154" s="221">
        <f>O154*H154</f>
        <v>0</v>
      </c>
      <c r="Q154" s="221">
        <v>0.017149999999999999</v>
      </c>
      <c r="R154" s="221">
        <f>Q154*H154</f>
        <v>0.41159999999999997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139</v>
      </c>
      <c r="AT154" s="223" t="s">
        <v>134</v>
      </c>
      <c r="AU154" s="223" t="s">
        <v>86</v>
      </c>
      <c r="AY154" s="17" t="s">
        <v>131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84</v>
      </c>
      <c r="BK154" s="224">
        <f>ROUND(I154*H154,2)</f>
        <v>0</v>
      </c>
      <c r="BL154" s="17" t="s">
        <v>139</v>
      </c>
      <c r="BM154" s="223" t="s">
        <v>267</v>
      </c>
    </row>
    <row r="155" s="2" customFormat="1">
      <c r="A155" s="38"/>
      <c r="B155" s="39"/>
      <c r="C155" s="40"/>
      <c r="D155" s="225" t="s">
        <v>141</v>
      </c>
      <c r="E155" s="40"/>
      <c r="F155" s="226" t="s">
        <v>268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141</v>
      </c>
      <c r="AU155" s="17" t="s">
        <v>86</v>
      </c>
    </row>
    <row r="156" s="13" customFormat="1">
      <c r="A156" s="13"/>
      <c r="B156" s="230"/>
      <c r="C156" s="231"/>
      <c r="D156" s="232" t="s">
        <v>143</v>
      </c>
      <c r="E156" s="233" t="s">
        <v>19</v>
      </c>
      <c r="F156" s="234" t="s">
        <v>269</v>
      </c>
      <c r="G156" s="231"/>
      <c r="H156" s="235">
        <v>24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143</v>
      </c>
      <c r="AU156" s="241" t="s">
        <v>86</v>
      </c>
      <c r="AV156" s="13" t="s">
        <v>86</v>
      </c>
      <c r="AW156" s="13" t="s">
        <v>37</v>
      </c>
      <c r="AX156" s="13" t="s">
        <v>84</v>
      </c>
      <c r="AY156" s="241" t="s">
        <v>131</v>
      </c>
    </row>
    <row r="157" s="2" customFormat="1" ht="37.8" customHeight="1">
      <c r="A157" s="38"/>
      <c r="B157" s="39"/>
      <c r="C157" s="212" t="s">
        <v>270</v>
      </c>
      <c r="D157" s="212" t="s">
        <v>134</v>
      </c>
      <c r="E157" s="213" t="s">
        <v>271</v>
      </c>
      <c r="F157" s="214" t="s">
        <v>272</v>
      </c>
      <c r="G157" s="215" t="s">
        <v>238</v>
      </c>
      <c r="H157" s="216">
        <v>337.74099999999999</v>
      </c>
      <c r="I157" s="217"/>
      <c r="J157" s="218">
        <f>ROUND(I157*H157,2)</f>
        <v>0</v>
      </c>
      <c r="K157" s="214" t="s">
        <v>138</v>
      </c>
      <c r="L157" s="44"/>
      <c r="M157" s="219" t="s">
        <v>19</v>
      </c>
      <c r="N157" s="220" t="s">
        <v>48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139</v>
      </c>
      <c r="AT157" s="223" t="s">
        <v>134</v>
      </c>
      <c r="AU157" s="223" t="s">
        <v>86</v>
      </c>
      <c r="AY157" s="17" t="s">
        <v>131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84</v>
      </c>
      <c r="BK157" s="224">
        <f>ROUND(I157*H157,2)</f>
        <v>0</v>
      </c>
      <c r="BL157" s="17" t="s">
        <v>139</v>
      </c>
      <c r="BM157" s="223" t="s">
        <v>273</v>
      </c>
    </row>
    <row r="158" s="2" customFormat="1">
      <c r="A158" s="38"/>
      <c r="B158" s="39"/>
      <c r="C158" s="40"/>
      <c r="D158" s="225" t="s">
        <v>141</v>
      </c>
      <c r="E158" s="40"/>
      <c r="F158" s="226" t="s">
        <v>274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141</v>
      </c>
      <c r="AU158" s="17" t="s">
        <v>86</v>
      </c>
    </row>
    <row r="159" s="15" customFormat="1">
      <c r="A159" s="15"/>
      <c r="B159" s="256"/>
      <c r="C159" s="257"/>
      <c r="D159" s="232" t="s">
        <v>143</v>
      </c>
      <c r="E159" s="258" t="s">
        <v>19</v>
      </c>
      <c r="F159" s="259" t="s">
        <v>275</v>
      </c>
      <c r="G159" s="257"/>
      <c r="H159" s="258" t="s">
        <v>19</v>
      </c>
      <c r="I159" s="260"/>
      <c r="J159" s="257"/>
      <c r="K159" s="257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143</v>
      </c>
      <c r="AU159" s="265" t="s">
        <v>86</v>
      </c>
      <c r="AV159" s="15" t="s">
        <v>84</v>
      </c>
      <c r="AW159" s="15" t="s">
        <v>37</v>
      </c>
      <c r="AX159" s="15" t="s">
        <v>77</v>
      </c>
      <c r="AY159" s="265" t="s">
        <v>131</v>
      </c>
    </row>
    <row r="160" s="13" customFormat="1">
      <c r="A160" s="13"/>
      <c r="B160" s="230"/>
      <c r="C160" s="231"/>
      <c r="D160" s="232" t="s">
        <v>143</v>
      </c>
      <c r="E160" s="233" t="s">
        <v>19</v>
      </c>
      <c r="F160" s="234" t="s">
        <v>276</v>
      </c>
      <c r="G160" s="231"/>
      <c r="H160" s="235">
        <v>146.74000000000001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143</v>
      </c>
      <c r="AU160" s="241" t="s">
        <v>86</v>
      </c>
      <c r="AV160" s="13" t="s">
        <v>86</v>
      </c>
      <c r="AW160" s="13" t="s">
        <v>37</v>
      </c>
      <c r="AX160" s="13" t="s">
        <v>77</v>
      </c>
      <c r="AY160" s="241" t="s">
        <v>131</v>
      </c>
    </row>
    <row r="161" s="13" customFormat="1">
      <c r="A161" s="13"/>
      <c r="B161" s="230"/>
      <c r="C161" s="231"/>
      <c r="D161" s="232" t="s">
        <v>143</v>
      </c>
      <c r="E161" s="233" t="s">
        <v>19</v>
      </c>
      <c r="F161" s="234" t="s">
        <v>277</v>
      </c>
      <c r="G161" s="231"/>
      <c r="H161" s="235">
        <v>52.881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143</v>
      </c>
      <c r="AU161" s="241" t="s">
        <v>86</v>
      </c>
      <c r="AV161" s="13" t="s">
        <v>86</v>
      </c>
      <c r="AW161" s="13" t="s">
        <v>37</v>
      </c>
      <c r="AX161" s="13" t="s">
        <v>77</v>
      </c>
      <c r="AY161" s="241" t="s">
        <v>131</v>
      </c>
    </row>
    <row r="162" s="13" customFormat="1">
      <c r="A162" s="13"/>
      <c r="B162" s="230"/>
      <c r="C162" s="231"/>
      <c r="D162" s="232" t="s">
        <v>143</v>
      </c>
      <c r="E162" s="233" t="s">
        <v>19</v>
      </c>
      <c r="F162" s="234" t="s">
        <v>278</v>
      </c>
      <c r="G162" s="231"/>
      <c r="H162" s="235">
        <v>54.119999999999997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143</v>
      </c>
      <c r="AU162" s="241" t="s">
        <v>86</v>
      </c>
      <c r="AV162" s="13" t="s">
        <v>86</v>
      </c>
      <c r="AW162" s="13" t="s">
        <v>37</v>
      </c>
      <c r="AX162" s="13" t="s">
        <v>77</v>
      </c>
      <c r="AY162" s="241" t="s">
        <v>131</v>
      </c>
    </row>
    <row r="163" s="13" customFormat="1">
      <c r="A163" s="13"/>
      <c r="B163" s="230"/>
      <c r="C163" s="231"/>
      <c r="D163" s="232" t="s">
        <v>143</v>
      </c>
      <c r="E163" s="233" t="s">
        <v>19</v>
      </c>
      <c r="F163" s="234" t="s">
        <v>279</v>
      </c>
      <c r="G163" s="231"/>
      <c r="H163" s="235">
        <v>84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143</v>
      </c>
      <c r="AU163" s="241" t="s">
        <v>86</v>
      </c>
      <c r="AV163" s="13" t="s">
        <v>86</v>
      </c>
      <c r="AW163" s="13" t="s">
        <v>37</v>
      </c>
      <c r="AX163" s="13" t="s">
        <v>77</v>
      </c>
      <c r="AY163" s="241" t="s">
        <v>131</v>
      </c>
    </row>
    <row r="164" s="14" customFormat="1">
      <c r="A164" s="14"/>
      <c r="B164" s="242"/>
      <c r="C164" s="243"/>
      <c r="D164" s="232" t="s">
        <v>143</v>
      </c>
      <c r="E164" s="244" t="s">
        <v>19</v>
      </c>
      <c r="F164" s="245" t="s">
        <v>146</v>
      </c>
      <c r="G164" s="243"/>
      <c r="H164" s="246">
        <v>337.74099999999999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143</v>
      </c>
      <c r="AU164" s="252" t="s">
        <v>86</v>
      </c>
      <c r="AV164" s="14" t="s">
        <v>139</v>
      </c>
      <c r="AW164" s="14" t="s">
        <v>37</v>
      </c>
      <c r="AX164" s="14" t="s">
        <v>84</v>
      </c>
      <c r="AY164" s="252" t="s">
        <v>131</v>
      </c>
    </row>
    <row r="165" s="2" customFormat="1" ht="24.15" customHeight="1">
      <c r="A165" s="38"/>
      <c r="B165" s="39"/>
      <c r="C165" s="212" t="s">
        <v>280</v>
      </c>
      <c r="D165" s="212" t="s">
        <v>134</v>
      </c>
      <c r="E165" s="213" t="s">
        <v>281</v>
      </c>
      <c r="F165" s="214" t="s">
        <v>282</v>
      </c>
      <c r="G165" s="215" t="s">
        <v>238</v>
      </c>
      <c r="H165" s="216">
        <v>8</v>
      </c>
      <c r="I165" s="217"/>
      <c r="J165" s="218">
        <f>ROUND(I165*H165,2)</f>
        <v>0</v>
      </c>
      <c r="K165" s="214" t="s">
        <v>138</v>
      </c>
      <c r="L165" s="44"/>
      <c r="M165" s="219" t="s">
        <v>19</v>
      </c>
      <c r="N165" s="220" t="s">
        <v>48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139</v>
      </c>
      <c r="AT165" s="223" t="s">
        <v>134</v>
      </c>
      <c r="AU165" s="223" t="s">
        <v>86</v>
      </c>
      <c r="AY165" s="17" t="s">
        <v>131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84</v>
      </c>
      <c r="BK165" s="224">
        <f>ROUND(I165*H165,2)</f>
        <v>0</v>
      </c>
      <c r="BL165" s="17" t="s">
        <v>139</v>
      </c>
      <c r="BM165" s="223" t="s">
        <v>283</v>
      </c>
    </row>
    <row r="166" s="2" customFormat="1">
      <c r="A166" s="38"/>
      <c r="B166" s="39"/>
      <c r="C166" s="40"/>
      <c r="D166" s="225" t="s">
        <v>141</v>
      </c>
      <c r="E166" s="40"/>
      <c r="F166" s="226" t="s">
        <v>284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141</v>
      </c>
      <c r="AU166" s="17" t="s">
        <v>86</v>
      </c>
    </row>
    <row r="167" s="13" customFormat="1">
      <c r="A167" s="13"/>
      <c r="B167" s="230"/>
      <c r="C167" s="231"/>
      <c r="D167" s="232" t="s">
        <v>143</v>
      </c>
      <c r="E167" s="233" t="s">
        <v>19</v>
      </c>
      <c r="F167" s="234" t="s">
        <v>285</v>
      </c>
      <c r="G167" s="231"/>
      <c r="H167" s="235">
        <v>8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143</v>
      </c>
      <c r="AU167" s="241" t="s">
        <v>86</v>
      </c>
      <c r="AV167" s="13" t="s">
        <v>86</v>
      </c>
      <c r="AW167" s="13" t="s">
        <v>37</v>
      </c>
      <c r="AX167" s="13" t="s">
        <v>84</v>
      </c>
      <c r="AY167" s="241" t="s">
        <v>131</v>
      </c>
    </row>
    <row r="168" s="2" customFormat="1" ht="24.15" customHeight="1">
      <c r="A168" s="38"/>
      <c r="B168" s="39"/>
      <c r="C168" s="212" t="s">
        <v>286</v>
      </c>
      <c r="D168" s="212" t="s">
        <v>134</v>
      </c>
      <c r="E168" s="213" t="s">
        <v>287</v>
      </c>
      <c r="F168" s="214" t="s">
        <v>288</v>
      </c>
      <c r="G168" s="215" t="s">
        <v>238</v>
      </c>
      <c r="H168" s="216">
        <v>114.51300000000001</v>
      </c>
      <c r="I168" s="217"/>
      <c r="J168" s="218">
        <f>ROUND(I168*H168,2)</f>
        <v>0</v>
      </c>
      <c r="K168" s="214" t="s">
        <v>138</v>
      </c>
      <c r="L168" s="44"/>
      <c r="M168" s="219" t="s">
        <v>19</v>
      </c>
      <c r="N168" s="220" t="s">
        <v>48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139</v>
      </c>
      <c r="AT168" s="223" t="s">
        <v>134</v>
      </c>
      <c r="AU168" s="223" t="s">
        <v>86</v>
      </c>
      <c r="AY168" s="17" t="s">
        <v>131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84</v>
      </c>
      <c r="BK168" s="224">
        <f>ROUND(I168*H168,2)</f>
        <v>0</v>
      </c>
      <c r="BL168" s="17" t="s">
        <v>139</v>
      </c>
      <c r="BM168" s="223" t="s">
        <v>289</v>
      </c>
    </row>
    <row r="169" s="2" customFormat="1">
      <c r="A169" s="38"/>
      <c r="B169" s="39"/>
      <c r="C169" s="40"/>
      <c r="D169" s="225" t="s">
        <v>141</v>
      </c>
      <c r="E169" s="40"/>
      <c r="F169" s="226" t="s">
        <v>290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141</v>
      </c>
      <c r="AU169" s="17" t="s">
        <v>86</v>
      </c>
    </row>
    <row r="170" s="13" customFormat="1">
      <c r="A170" s="13"/>
      <c r="B170" s="230"/>
      <c r="C170" s="231"/>
      <c r="D170" s="232" t="s">
        <v>143</v>
      </c>
      <c r="E170" s="233" t="s">
        <v>19</v>
      </c>
      <c r="F170" s="234" t="s">
        <v>291</v>
      </c>
      <c r="G170" s="231"/>
      <c r="H170" s="235">
        <v>61.387999999999998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143</v>
      </c>
      <c r="AU170" s="241" t="s">
        <v>86</v>
      </c>
      <c r="AV170" s="13" t="s">
        <v>86</v>
      </c>
      <c r="AW170" s="13" t="s">
        <v>37</v>
      </c>
      <c r="AX170" s="13" t="s">
        <v>77</v>
      </c>
      <c r="AY170" s="241" t="s">
        <v>131</v>
      </c>
    </row>
    <row r="171" s="13" customFormat="1">
      <c r="A171" s="13"/>
      <c r="B171" s="230"/>
      <c r="C171" s="231"/>
      <c r="D171" s="232" t="s">
        <v>143</v>
      </c>
      <c r="E171" s="233" t="s">
        <v>19</v>
      </c>
      <c r="F171" s="234" t="s">
        <v>292</v>
      </c>
      <c r="G171" s="231"/>
      <c r="H171" s="235">
        <v>47.174999999999997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143</v>
      </c>
      <c r="AU171" s="241" t="s">
        <v>86</v>
      </c>
      <c r="AV171" s="13" t="s">
        <v>86</v>
      </c>
      <c r="AW171" s="13" t="s">
        <v>37</v>
      </c>
      <c r="AX171" s="13" t="s">
        <v>77</v>
      </c>
      <c r="AY171" s="241" t="s">
        <v>131</v>
      </c>
    </row>
    <row r="172" s="13" customFormat="1">
      <c r="A172" s="13"/>
      <c r="B172" s="230"/>
      <c r="C172" s="231"/>
      <c r="D172" s="232" t="s">
        <v>143</v>
      </c>
      <c r="E172" s="233" t="s">
        <v>19</v>
      </c>
      <c r="F172" s="234" t="s">
        <v>293</v>
      </c>
      <c r="G172" s="231"/>
      <c r="H172" s="235">
        <v>5.9500000000000002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143</v>
      </c>
      <c r="AU172" s="241" t="s">
        <v>86</v>
      </c>
      <c r="AV172" s="13" t="s">
        <v>86</v>
      </c>
      <c r="AW172" s="13" t="s">
        <v>37</v>
      </c>
      <c r="AX172" s="13" t="s">
        <v>77</v>
      </c>
      <c r="AY172" s="241" t="s">
        <v>131</v>
      </c>
    </row>
    <row r="173" s="14" customFormat="1">
      <c r="A173" s="14"/>
      <c r="B173" s="242"/>
      <c r="C173" s="243"/>
      <c r="D173" s="232" t="s">
        <v>143</v>
      </c>
      <c r="E173" s="244" t="s">
        <v>19</v>
      </c>
      <c r="F173" s="245" t="s">
        <v>146</v>
      </c>
      <c r="G173" s="243"/>
      <c r="H173" s="246">
        <v>114.51300000000001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143</v>
      </c>
      <c r="AU173" s="252" t="s">
        <v>86</v>
      </c>
      <c r="AV173" s="14" t="s">
        <v>139</v>
      </c>
      <c r="AW173" s="14" t="s">
        <v>37</v>
      </c>
      <c r="AX173" s="14" t="s">
        <v>84</v>
      </c>
      <c r="AY173" s="252" t="s">
        <v>131</v>
      </c>
    </row>
    <row r="174" s="2" customFormat="1" ht="16.5" customHeight="1">
      <c r="A174" s="38"/>
      <c r="B174" s="39"/>
      <c r="C174" s="267" t="s">
        <v>294</v>
      </c>
      <c r="D174" s="267" t="s">
        <v>295</v>
      </c>
      <c r="E174" s="268" t="s">
        <v>296</v>
      </c>
      <c r="F174" s="269" t="s">
        <v>297</v>
      </c>
      <c r="G174" s="270" t="s">
        <v>298</v>
      </c>
      <c r="H174" s="271">
        <v>122.776</v>
      </c>
      <c r="I174" s="272"/>
      <c r="J174" s="273">
        <f>ROUND(I174*H174,2)</f>
        <v>0</v>
      </c>
      <c r="K174" s="269" t="s">
        <v>138</v>
      </c>
      <c r="L174" s="274"/>
      <c r="M174" s="275" t="s">
        <v>19</v>
      </c>
      <c r="N174" s="276" t="s">
        <v>48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218</v>
      </c>
      <c r="AT174" s="223" t="s">
        <v>295</v>
      </c>
      <c r="AU174" s="223" t="s">
        <v>86</v>
      </c>
      <c r="AY174" s="17" t="s">
        <v>131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84</v>
      </c>
      <c r="BK174" s="224">
        <f>ROUND(I174*H174,2)</f>
        <v>0</v>
      </c>
      <c r="BL174" s="17" t="s">
        <v>139</v>
      </c>
      <c r="BM174" s="223" t="s">
        <v>299</v>
      </c>
    </row>
    <row r="175" s="13" customFormat="1">
      <c r="A175" s="13"/>
      <c r="B175" s="230"/>
      <c r="C175" s="231"/>
      <c r="D175" s="232" t="s">
        <v>143</v>
      </c>
      <c r="E175" s="233" t="s">
        <v>19</v>
      </c>
      <c r="F175" s="234" t="s">
        <v>300</v>
      </c>
      <c r="G175" s="231"/>
      <c r="H175" s="235">
        <v>122.776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143</v>
      </c>
      <c r="AU175" s="241" t="s">
        <v>86</v>
      </c>
      <c r="AV175" s="13" t="s">
        <v>86</v>
      </c>
      <c r="AW175" s="13" t="s">
        <v>37</v>
      </c>
      <c r="AX175" s="13" t="s">
        <v>84</v>
      </c>
      <c r="AY175" s="241" t="s">
        <v>131</v>
      </c>
    </row>
    <row r="176" s="2" customFormat="1" ht="16.5" customHeight="1">
      <c r="A176" s="38"/>
      <c r="B176" s="39"/>
      <c r="C176" s="267" t="s">
        <v>301</v>
      </c>
      <c r="D176" s="267" t="s">
        <v>295</v>
      </c>
      <c r="E176" s="268" t="s">
        <v>302</v>
      </c>
      <c r="F176" s="269" t="s">
        <v>303</v>
      </c>
      <c r="G176" s="270" t="s">
        <v>298</v>
      </c>
      <c r="H176" s="271">
        <v>106.25</v>
      </c>
      <c r="I176" s="272"/>
      <c r="J176" s="273">
        <f>ROUND(I176*H176,2)</f>
        <v>0</v>
      </c>
      <c r="K176" s="269" t="s">
        <v>138</v>
      </c>
      <c r="L176" s="274"/>
      <c r="M176" s="275" t="s">
        <v>19</v>
      </c>
      <c r="N176" s="276" t="s">
        <v>48</v>
      </c>
      <c r="O176" s="84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218</v>
      </c>
      <c r="AT176" s="223" t="s">
        <v>295</v>
      </c>
      <c r="AU176" s="223" t="s">
        <v>86</v>
      </c>
      <c r="AY176" s="17" t="s">
        <v>131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84</v>
      </c>
      <c r="BK176" s="224">
        <f>ROUND(I176*H176,2)</f>
        <v>0</v>
      </c>
      <c r="BL176" s="17" t="s">
        <v>139</v>
      </c>
      <c r="BM176" s="223" t="s">
        <v>304</v>
      </c>
    </row>
    <row r="177" s="13" customFormat="1">
      <c r="A177" s="13"/>
      <c r="B177" s="230"/>
      <c r="C177" s="231"/>
      <c r="D177" s="232" t="s">
        <v>143</v>
      </c>
      <c r="E177" s="233" t="s">
        <v>19</v>
      </c>
      <c r="F177" s="234" t="s">
        <v>305</v>
      </c>
      <c r="G177" s="231"/>
      <c r="H177" s="235">
        <v>94.349999999999994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143</v>
      </c>
      <c r="AU177" s="241" t="s">
        <v>86</v>
      </c>
      <c r="AV177" s="13" t="s">
        <v>86</v>
      </c>
      <c r="AW177" s="13" t="s">
        <v>37</v>
      </c>
      <c r="AX177" s="13" t="s">
        <v>77</v>
      </c>
      <c r="AY177" s="241" t="s">
        <v>131</v>
      </c>
    </row>
    <row r="178" s="13" customFormat="1">
      <c r="A178" s="13"/>
      <c r="B178" s="230"/>
      <c r="C178" s="231"/>
      <c r="D178" s="232" t="s">
        <v>143</v>
      </c>
      <c r="E178" s="233" t="s">
        <v>19</v>
      </c>
      <c r="F178" s="234" t="s">
        <v>306</v>
      </c>
      <c r="G178" s="231"/>
      <c r="H178" s="235">
        <v>11.9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143</v>
      </c>
      <c r="AU178" s="241" t="s">
        <v>86</v>
      </c>
      <c r="AV178" s="13" t="s">
        <v>86</v>
      </c>
      <c r="AW178" s="13" t="s">
        <v>37</v>
      </c>
      <c r="AX178" s="13" t="s">
        <v>77</v>
      </c>
      <c r="AY178" s="241" t="s">
        <v>131</v>
      </c>
    </row>
    <row r="179" s="14" customFormat="1">
      <c r="A179" s="14"/>
      <c r="B179" s="242"/>
      <c r="C179" s="243"/>
      <c r="D179" s="232" t="s">
        <v>143</v>
      </c>
      <c r="E179" s="244" t="s">
        <v>19</v>
      </c>
      <c r="F179" s="245" t="s">
        <v>146</v>
      </c>
      <c r="G179" s="243"/>
      <c r="H179" s="246">
        <v>106.25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143</v>
      </c>
      <c r="AU179" s="252" t="s">
        <v>86</v>
      </c>
      <c r="AV179" s="14" t="s">
        <v>139</v>
      </c>
      <c r="AW179" s="14" t="s">
        <v>37</v>
      </c>
      <c r="AX179" s="14" t="s">
        <v>84</v>
      </c>
      <c r="AY179" s="252" t="s">
        <v>131</v>
      </c>
    </row>
    <row r="180" s="2" customFormat="1" ht="33" customHeight="1">
      <c r="A180" s="38"/>
      <c r="B180" s="39"/>
      <c r="C180" s="212" t="s">
        <v>7</v>
      </c>
      <c r="D180" s="212" t="s">
        <v>134</v>
      </c>
      <c r="E180" s="213" t="s">
        <v>307</v>
      </c>
      <c r="F180" s="214" t="s">
        <v>308</v>
      </c>
      <c r="G180" s="215" t="s">
        <v>179</v>
      </c>
      <c r="H180" s="216">
        <v>307</v>
      </c>
      <c r="I180" s="217"/>
      <c r="J180" s="218">
        <f>ROUND(I180*H180,2)</f>
        <v>0</v>
      </c>
      <c r="K180" s="214" t="s">
        <v>138</v>
      </c>
      <c r="L180" s="44"/>
      <c r="M180" s="219" t="s">
        <v>19</v>
      </c>
      <c r="N180" s="220" t="s">
        <v>48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139</v>
      </c>
      <c r="AT180" s="223" t="s">
        <v>134</v>
      </c>
      <c r="AU180" s="223" t="s">
        <v>86</v>
      </c>
      <c r="AY180" s="17" t="s">
        <v>131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84</v>
      </c>
      <c r="BK180" s="224">
        <f>ROUND(I180*H180,2)</f>
        <v>0</v>
      </c>
      <c r="BL180" s="17" t="s">
        <v>139</v>
      </c>
      <c r="BM180" s="223" t="s">
        <v>309</v>
      </c>
    </row>
    <row r="181" s="2" customFormat="1">
      <c r="A181" s="38"/>
      <c r="B181" s="39"/>
      <c r="C181" s="40"/>
      <c r="D181" s="225" t="s">
        <v>141</v>
      </c>
      <c r="E181" s="40"/>
      <c r="F181" s="226" t="s">
        <v>310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141</v>
      </c>
      <c r="AU181" s="17" t="s">
        <v>86</v>
      </c>
    </row>
    <row r="182" s="13" customFormat="1">
      <c r="A182" s="13"/>
      <c r="B182" s="230"/>
      <c r="C182" s="231"/>
      <c r="D182" s="232" t="s">
        <v>143</v>
      </c>
      <c r="E182" s="233" t="s">
        <v>19</v>
      </c>
      <c r="F182" s="234" t="s">
        <v>311</v>
      </c>
      <c r="G182" s="231"/>
      <c r="H182" s="235">
        <v>307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143</v>
      </c>
      <c r="AU182" s="241" t="s">
        <v>86</v>
      </c>
      <c r="AV182" s="13" t="s">
        <v>86</v>
      </c>
      <c r="AW182" s="13" t="s">
        <v>37</v>
      </c>
      <c r="AX182" s="13" t="s">
        <v>84</v>
      </c>
      <c r="AY182" s="241" t="s">
        <v>131</v>
      </c>
    </row>
    <row r="183" s="2" customFormat="1" ht="24.15" customHeight="1">
      <c r="A183" s="38"/>
      <c r="B183" s="39"/>
      <c r="C183" s="212" t="s">
        <v>312</v>
      </c>
      <c r="D183" s="212" t="s">
        <v>134</v>
      </c>
      <c r="E183" s="213" t="s">
        <v>313</v>
      </c>
      <c r="F183" s="214" t="s">
        <v>314</v>
      </c>
      <c r="G183" s="215" t="s">
        <v>179</v>
      </c>
      <c r="H183" s="216">
        <v>100</v>
      </c>
      <c r="I183" s="217"/>
      <c r="J183" s="218">
        <f>ROUND(I183*H183,2)</f>
        <v>0</v>
      </c>
      <c r="K183" s="214" t="s">
        <v>138</v>
      </c>
      <c r="L183" s="44"/>
      <c r="M183" s="219" t="s">
        <v>19</v>
      </c>
      <c r="N183" s="220" t="s">
        <v>48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139</v>
      </c>
      <c r="AT183" s="223" t="s">
        <v>134</v>
      </c>
      <c r="AU183" s="223" t="s">
        <v>86</v>
      </c>
      <c r="AY183" s="17" t="s">
        <v>131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84</v>
      </c>
      <c r="BK183" s="224">
        <f>ROUND(I183*H183,2)</f>
        <v>0</v>
      </c>
      <c r="BL183" s="17" t="s">
        <v>139</v>
      </c>
      <c r="BM183" s="223" t="s">
        <v>315</v>
      </c>
    </row>
    <row r="184" s="2" customFormat="1">
      <c r="A184" s="38"/>
      <c r="B184" s="39"/>
      <c r="C184" s="40"/>
      <c r="D184" s="225" t="s">
        <v>141</v>
      </c>
      <c r="E184" s="40"/>
      <c r="F184" s="226" t="s">
        <v>316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141</v>
      </c>
      <c r="AU184" s="17" t="s">
        <v>86</v>
      </c>
    </row>
    <row r="185" s="13" customFormat="1">
      <c r="A185" s="13"/>
      <c r="B185" s="230"/>
      <c r="C185" s="231"/>
      <c r="D185" s="232" t="s">
        <v>143</v>
      </c>
      <c r="E185" s="233" t="s">
        <v>19</v>
      </c>
      <c r="F185" s="234" t="s">
        <v>317</v>
      </c>
      <c r="G185" s="231"/>
      <c r="H185" s="235">
        <v>100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143</v>
      </c>
      <c r="AU185" s="241" t="s">
        <v>86</v>
      </c>
      <c r="AV185" s="13" t="s">
        <v>86</v>
      </c>
      <c r="AW185" s="13" t="s">
        <v>37</v>
      </c>
      <c r="AX185" s="13" t="s">
        <v>84</v>
      </c>
      <c r="AY185" s="241" t="s">
        <v>131</v>
      </c>
    </row>
    <row r="186" s="2" customFormat="1" ht="16.5" customHeight="1">
      <c r="A186" s="38"/>
      <c r="B186" s="39"/>
      <c r="C186" s="267" t="s">
        <v>318</v>
      </c>
      <c r="D186" s="267" t="s">
        <v>295</v>
      </c>
      <c r="E186" s="268" t="s">
        <v>319</v>
      </c>
      <c r="F186" s="269" t="s">
        <v>320</v>
      </c>
      <c r="G186" s="270" t="s">
        <v>321</v>
      </c>
      <c r="H186" s="271">
        <v>2</v>
      </c>
      <c r="I186" s="272"/>
      <c r="J186" s="273">
        <f>ROUND(I186*H186,2)</f>
        <v>0</v>
      </c>
      <c r="K186" s="269" t="s">
        <v>138</v>
      </c>
      <c r="L186" s="274"/>
      <c r="M186" s="275" t="s">
        <v>19</v>
      </c>
      <c r="N186" s="276" t="s">
        <v>48</v>
      </c>
      <c r="O186" s="84"/>
      <c r="P186" s="221">
        <f>O186*H186</f>
        <v>0</v>
      </c>
      <c r="Q186" s="221">
        <v>0.001</v>
      </c>
      <c r="R186" s="221">
        <f>Q186*H186</f>
        <v>0.002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218</v>
      </c>
      <c r="AT186" s="223" t="s">
        <v>295</v>
      </c>
      <c r="AU186" s="223" t="s">
        <v>86</v>
      </c>
      <c r="AY186" s="17" t="s">
        <v>131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84</v>
      </c>
      <c r="BK186" s="224">
        <f>ROUND(I186*H186,2)</f>
        <v>0</v>
      </c>
      <c r="BL186" s="17" t="s">
        <v>139</v>
      </c>
      <c r="BM186" s="223" t="s">
        <v>322</v>
      </c>
    </row>
    <row r="187" s="13" customFormat="1">
      <c r="A187" s="13"/>
      <c r="B187" s="230"/>
      <c r="C187" s="231"/>
      <c r="D187" s="232" t="s">
        <v>143</v>
      </c>
      <c r="E187" s="231"/>
      <c r="F187" s="234" t="s">
        <v>323</v>
      </c>
      <c r="G187" s="231"/>
      <c r="H187" s="235">
        <v>2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143</v>
      </c>
      <c r="AU187" s="241" t="s">
        <v>86</v>
      </c>
      <c r="AV187" s="13" t="s">
        <v>86</v>
      </c>
      <c r="AW187" s="13" t="s">
        <v>4</v>
      </c>
      <c r="AX187" s="13" t="s">
        <v>84</v>
      </c>
      <c r="AY187" s="241" t="s">
        <v>131</v>
      </c>
    </row>
    <row r="188" s="2" customFormat="1" ht="24.15" customHeight="1">
      <c r="A188" s="38"/>
      <c r="B188" s="39"/>
      <c r="C188" s="212" t="s">
        <v>324</v>
      </c>
      <c r="D188" s="212" t="s">
        <v>134</v>
      </c>
      <c r="E188" s="213" t="s">
        <v>325</v>
      </c>
      <c r="F188" s="214" t="s">
        <v>326</v>
      </c>
      <c r="G188" s="215" t="s">
        <v>179</v>
      </c>
      <c r="H188" s="216">
        <v>100</v>
      </c>
      <c r="I188" s="217"/>
      <c r="J188" s="218">
        <f>ROUND(I188*H188,2)</f>
        <v>0</v>
      </c>
      <c r="K188" s="214" t="s">
        <v>138</v>
      </c>
      <c r="L188" s="44"/>
      <c r="M188" s="219" t="s">
        <v>19</v>
      </c>
      <c r="N188" s="220" t="s">
        <v>48</v>
      </c>
      <c r="O188" s="84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139</v>
      </c>
      <c r="AT188" s="223" t="s">
        <v>134</v>
      </c>
      <c r="AU188" s="223" t="s">
        <v>86</v>
      </c>
      <c r="AY188" s="17" t="s">
        <v>131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84</v>
      </c>
      <c r="BK188" s="224">
        <f>ROUND(I188*H188,2)</f>
        <v>0</v>
      </c>
      <c r="BL188" s="17" t="s">
        <v>139</v>
      </c>
      <c r="BM188" s="223" t="s">
        <v>327</v>
      </c>
    </row>
    <row r="189" s="2" customFormat="1">
      <c r="A189" s="38"/>
      <c r="B189" s="39"/>
      <c r="C189" s="40"/>
      <c r="D189" s="225" t="s">
        <v>141</v>
      </c>
      <c r="E189" s="40"/>
      <c r="F189" s="226" t="s">
        <v>328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141</v>
      </c>
      <c r="AU189" s="17" t="s">
        <v>86</v>
      </c>
    </row>
    <row r="190" s="13" customFormat="1">
      <c r="A190" s="13"/>
      <c r="B190" s="230"/>
      <c r="C190" s="231"/>
      <c r="D190" s="232" t="s">
        <v>143</v>
      </c>
      <c r="E190" s="233" t="s">
        <v>19</v>
      </c>
      <c r="F190" s="234" t="s">
        <v>317</v>
      </c>
      <c r="G190" s="231"/>
      <c r="H190" s="235">
        <v>100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143</v>
      </c>
      <c r="AU190" s="241" t="s">
        <v>86</v>
      </c>
      <c r="AV190" s="13" t="s">
        <v>86</v>
      </c>
      <c r="AW190" s="13" t="s">
        <v>37</v>
      </c>
      <c r="AX190" s="13" t="s">
        <v>84</v>
      </c>
      <c r="AY190" s="241" t="s">
        <v>131</v>
      </c>
    </row>
    <row r="191" s="2" customFormat="1" ht="16.5" customHeight="1">
      <c r="A191" s="38"/>
      <c r="B191" s="39"/>
      <c r="C191" s="267" t="s">
        <v>329</v>
      </c>
      <c r="D191" s="267" t="s">
        <v>295</v>
      </c>
      <c r="E191" s="268" t="s">
        <v>330</v>
      </c>
      <c r="F191" s="269" t="s">
        <v>331</v>
      </c>
      <c r="G191" s="270" t="s">
        <v>298</v>
      </c>
      <c r="H191" s="271">
        <v>27</v>
      </c>
      <c r="I191" s="272"/>
      <c r="J191" s="273">
        <f>ROUND(I191*H191,2)</f>
        <v>0</v>
      </c>
      <c r="K191" s="269" t="s">
        <v>138</v>
      </c>
      <c r="L191" s="274"/>
      <c r="M191" s="275" t="s">
        <v>19</v>
      </c>
      <c r="N191" s="276" t="s">
        <v>48</v>
      </c>
      <c r="O191" s="84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218</v>
      </c>
      <c r="AT191" s="223" t="s">
        <v>295</v>
      </c>
      <c r="AU191" s="223" t="s">
        <v>86</v>
      </c>
      <c r="AY191" s="17" t="s">
        <v>131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84</v>
      </c>
      <c r="BK191" s="224">
        <f>ROUND(I191*H191,2)</f>
        <v>0</v>
      </c>
      <c r="BL191" s="17" t="s">
        <v>139</v>
      </c>
      <c r="BM191" s="223" t="s">
        <v>332</v>
      </c>
    </row>
    <row r="192" s="13" customFormat="1">
      <c r="A192" s="13"/>
      <c r="B192" s="230"/>
      <c r="C192" s="231"/>
      <c r="D192" s="232" t="s">
        <v>143</v>
      </c>
      <c r="E192" s="233" t="s">
        <v>19</v>
      </c>
      <c r="F192" s="234" t="s">
        <v>333</v>
      </c>
      <c r="G192" s="231"/>
      <c r="H192" s="235">
        <v>27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143</v>
      </c>
      <c r="AU192" s="241" t="s">
        <v>86</v>
      </c>
      <c r="AV192" s="13" t="s">
        <v>86</v>
      </c>
      <c r="AW192" s="13" t="s">
        <v>37</v>
      </c>
      <c r="AX192" s="13" t="s">
        <v>84</v>
      </c>
      <c r="AY192" s="241" t="s">
        <v>131</v>
      </c>
    </row>
    <row r="193" s="2" customFormat="1" ht="24.15" customHeight="1">
      <c r="A193" s="38"/>
      <c r="B193" s="39"/>
      <c r="C193" s="212" t="s">
        <v>334</v>
      </c>
      <c r="D193" s="212" t="s">
        <v>134</v>
      </c>
      <c r="E193" s="213" t="s">
        <v>335</v>
      </c>
      <c r="F193" s="214" t="s">
        <v>336</v>
      </c>
      <c r="G193" s="215" t="s">
        <v>208</v>
      </c>
      <c r="H193" s="216">
        <v>20</v>
      </c>
      <c r="I193" s="217"/>
      <c r="J193" s="218">
        <f>ROUND(I193*H193,2)</f>
        <v>0</v>
      </c>
      <c r="K193" s="214" t="s">
        <v>138</v>
      </c>
      <c r="L193" s="44"/>
      <c r="M193" s="219" t="s">
        <v>19</v>
      </c>
      <c r="N193" s="220" t="s">
        <v>48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139</v>
      </c>
      <c r="AT193" s="223" t="s">
        <v>134</v>
      </c>
      <c r="AU193" s="223" t="s">
        <v>86</v>
      </c>
      <c r="AY193" s="17" t="s">
        <v>131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84</v>
      </c>
      <c r="BK193" s="224">
        <f>ROUND(I193*H193,2)</f>
        <v>0</v>
      </c>
      <c r="BL193" s="17" t="s">
        <v>139</v>
      </c>
      <c r="BM193" s="223" t="s">
        <v>337</v>
      </c>
    </row>
    <row r="194" s="2" customFormat="1">
      <c r="A194" s="38"/>
      <c r="B194" s="39"/>
      <c r="C194" s="40"/>
      <c r="D194" s="225" t="s">
        <v>141</v>
      </c>
      <c r="E194" s="40"/>
      <c r="F194" s="226" t="s">
        <v>338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141</v>
      </c>
      <c r="AU194" s="17" t="s">
        <v>86</v>
      </c>
    </row>
    <row r="195" s="13" customFormat="1">
      <c r="A195" s="13"/>
      <c r="B195" s="230"/>
      <c r="C195" s="231"/>
      <c r="D195" s="232" t="s">
        <v>143</v>
      </c>
      <c r="E195" s="233" t="s">
        <v>19</v>
      </c>
      <c r="F195" s="234" t="s">
        <v>339</v>
      </c>
      <c r="G195" s="231"/>
      <c r="H195" s="235">
        <v>20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143</v>
      </c>
      <c r="AU195" s="241" t="s">
        <v>86</v>
      </c>
      <c r="AV195" s="13" t="s">
        <v>86</v>
      </c>
      <c r="AW195" s="13" t="s">
        <v>37</v>
      </c>
      <c r="AX195" s="13" t="s">
        <v>84</v>
      </c>
      <c r="AY195" s="241" t="s">
        <v>131</v>
      </c>
    </row>
    <row r="196" s="2" customFormat="1" ht="16.5" customHeight="1">
      <c r="A196" s="38"/>
      <c r="B196" s="39"/>
      <c r="C196" s="267" t="s">
        <v>340</v>
      </c>
      <c r="D196" s="267" t="s">
        <v>295</v>
      </c>
      <c r="E196" s="268" t="s">
        <v>341</v>
      </c>
      <c r="F196" s="269" t="s">
        <v>342</v>
      </c>
      <c r="G196" s="270" t="s">
        <v>238</v>
      </c>
      <c r="H196" s="271">
        <v>0.128</v>
      </c>
      <c r="I196" s="272"/>
      <c r="J196" s="273">
        <f>ROUND(I196*H196,2)</f>
        <v>0</v>
      </c>
      <c r="K196" s="269" t="s">
        <v>138</v>
      </c>
      <c r="L196" s="274"/>
      <c r="M196" s="275" t="s">
        <v>19</v>
      </c>
      <c r="N196" s="276" t="s">
        <v>48</v>
      </c>
      <c r="O196" s="84"/>
      <c r="P196" s="221">
        <f>O196*H196</f>
        <v>0</v>
      </c>
      <c r="Q196" s="221">
        <v>0.22</v>
      </c>
      <c r="R196" s="221">
        <f>Q196*H196</f>
        <v>0.028160000000000001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218</v>
      </c>
      <c r="AT196" s="223" t="s">
        <v>295</v>
      </c>
      <c r="AU196" s="223" t="s">
        <v>86</v>
      </c>
      <c r="AY196" s="17" t="s">
        <v>131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84</v>
      </c>
      <c r="BK196" s="224">
        <f>ROUND(I196*H196,2)</f>
        <v>0</v>
      </c>
      <c r="BL196" s="17" t="s">
        <v>139</v>
      </c>
      <c r="BM196" s="223" t="s">
        <v>343</v>
      </c>
    </row>
    <row r="197" s="13" customFormat="1">
      <c r="A197" s="13"/>
      <c r="B197" s="230"/>
      <c r="C197" s="231"/>
      <c r="D197" s="232" t="s">
        <v>143</v>
      </c>
      <c r="E197" s="233" t="s">
        <v>19</v>
      </c>
      <c r="F197" s="234" t="s">
        <v>344</v>
      </c>
      <c r="G197" s="231"/>
      <c r="H197" s="235">
        <v>1.6000000000000001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143</v>
      </c>
      <c r="AU197" s="241" t="s">
        <v>86</v>
      </c>
      <c r="AV197" s="13" t="s">
        <v>86</v>
      </c>
      <c r="AW197" s="13" t="s">
        <v>37</v>
      </c>
      <c r="AX197" s="13" t="s">
        <v>84</v>
      </c>
      <c r="AY197" s="241" t="s">
        <v>131</v>
      </c>
    </row>
    <row r="198" s="13" customFormat="1">
      <c r="A198" s="13"/>
      <c r="B198" s="230"/>
      <c r="C198" s="231"/>
      <c r="D198" s="232" t="s">
        <v>143</v>
      </c>
      <c r="E198" s="231"/>
      <c r="F198" s="234" t="s">
        <v>345</v>
      </c>
      <c r="G198" s="231"/>
      <c r="H198" s="235">
        <v>0.128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143</v>
      </c>
      <c r="AU198" s="241" t="s">
        <v>86</v>
      </c>
      <c r="AV198" s="13" t="s">
        <v>86</v>
      </c>
      <c r="AW198" s="13" t="s">
        <v>4</v>
      </c>
      <c r="AX198" s="13" t="s">
        <v>84</v>
      </c>
      <c r="AY198" s="241" t="s">
        <v>131</v>
      </c>
    </row>
    <row r="199" s="2" customFormat="1" ht="24.15" customHeight="1">
      <c r="A199" s="38"/>
      <c r="B199" s="39"/>
      <c r="C199" s="212" t="s">
        <v>346</v>
      </c>
      <c r="D199" s="212" t="s">
        <v>134</v>
      </c>
      <c r="E199" s="213" t="s">
        <v>347</v>
      </c>
      <c r="F199" s="214" t="s">
        <v>348</v>
      </c>
      <c r="G199" s="215" t="s">
        <v>137</v>
      </c>
      <c r="H199" s="216">
        <v>120</v>
      </c>
      <c r="I199" s="217"/>
      <c r="J199" s="218">
        <f>ROUND(I199*H199,2)</f>
        <v>0</v>
      </c>
      <c r="K199" s="214" t="s">
        <v>138</v>
      </c>
      <c r="L199" s="44"/>
      <c r="M199" s="219" t="s">
        <v>19</v>
      </c>
      <c r="N199" s="220" t="s">
        <v>48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139</v>
      </c>
      <c r="AT199" s="223" t="s">
        <v>134</v>
      </c>
      <c r="AU199" s="223" t="s">
        <v>86</v>
      </c>
      <c r="AY199" s="17" t="s">
        <v>131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84</v>
      </c>
      <c r="BK199" s="224">
        <f>ROUND(I199*H199,2)</f>
        <v>0</v>
      </c>
      <c r="BL199" s="17" t="s">
        <v>139</v>
      </c>
      <c r="BM199" s="223" t="s">
        <v>349</v>
      </c>
    </row>
    <row r="200" s="2" customFormat="1">
      <c r="A200" s="38"/>
      <c r="B200" s="39"/>
      <c r="C200" s="40"/>
      <c r="D200" s="225" t="s">
        <v>141</v>
      </c>
      <c r="E200" s="40"/>
      <c r="F200" s="226" t="s">
        <v>350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141</v>
      </c>
      <c r="AU200" s="17" t="s">
        <v>86</v>
      </c>
    </row>
    <row r="201" s="13" customFormat="1">
      <c r="A201" s="13"/>
      <c r="B201" s="230"/>
      <c r="C201" s="231"/>
      <c r="D201" s="232" t="s">
        <v>143</v>
      </c>
      <c r="E201" s="233" t="s">
        <v>19</v>
      </c>
      <c r="F201" s="234" t="s">
        <v>351</v>
      </c>
      <c r="G201" s="231"/>
      <c r="H201" s="235">
        <v>120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143</v>
      </c>
      <c r="AU201" s="241" t="s">
        <v>86</v>
      </c>
      <c r="AV201" s="13" t="s">
        <v>86</v>
      </c>
      <c r="AW201" s="13" t="s">
        <v>37</v>
      </c>
      <c r="AX201" s="13" t="s">
        <v>84</v>
      </c>
      <c r="AY201" s="241" t="s">
        <v>131</v>
      </c>
    </row>
    <row r="202" s="2" customFormat="1" ht="16.5" customHeight="1">
      <c r="A202" s="38"/>
      <c r="B202" s="39"/>
      <c r="C202" s="267" t="s">
        <v>352</v>
      </c>
      <c r="D202" s="267" t="s">
        <v>295</v>
      </c>
      <c r="E202" s="268" t="s">
        <v>353</v>
      </c>
      <c r="F202" s="269" t="s">
        <v>354</v>
      </c>
      <c r="G202" s="270" t="s">
        <v>137</v>
      </c>
      <c r="H202" s="271">
        <v>120</v>
      </c>
      <c r="I202" s="272"/>
      <c r="J202" s="273">
        <f>ROUND(I202*H202,2)</f>
        <v>0</v>
      </c>
      <c r="K202" s="269" t="s">
        <v>138</v>
      </c>
      <c r="L202" s="274"/>
      <c r="M202" s="275" t="s">
        <v>19</v>
      </c>
      <c r="N202" s="276" t="s">
        <v>48</v>
      </c>
      <c r="O202" s="84"/>
      <c r="P202" s="221">
        <f>O202*H202</f>
        <v>0</v>
      </c>
      <c r="Q202" s="221">
        <v>0.017999999999999999</v>
      </c>
      <c r="R202" s="221">
        <f>Q202*H202</f>
        <v>2.1599999999999997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218</v>
      </c>
      <c r="AT202" s="223" t="s">
        <v>295</v>
      </c>
      <c r="AU202" s="223" t="s">
        <v>86</v>
      </c>
      <c r="AY202" s="17" t="s">
        <v>131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84</v>
      </c>
      <c r="BK202" s="224">
        <f>ROUND(I202*H202,2)</f>
        <v>0</v>
      </c>
      <c r="BL202" s="17" t="s">
        <v>139</v>
      </c>
      <c r="BM202" s="223" t="s">
        <v>355</v>
      </c>
    </row>
    <row r="203" s="2" customFormat="1" ht="16.5" customHeight="1">
      <c r="A203" s="38"/>
      <c r="B203" s="39"/>
      <c r="C203" s="212" t="s">
        <v>356</v>
      </c>
      <c r="D203" s="212" t="s">
        <v>134</v>
      </c>
      <c r="E203" s="213" t="s">
        <v>357</v>
      </c>
      <c r="F203" s="214" t="s">
        <v>358</v>
      </c>
      <c r="G203" s="215" t="s">
        <v>179</v>
      </c>
      <c r="H203" s="216">
        <v>12</v>
      </c>
      <c r="I203" s="217"/>
      <c r="J203" s="218">
        <f>ROUND(I203*H203,2)</f>
        <v>0</v>
      </c>
      <c r="K203" s="214" t="s">
        <v>138</v>
      </c>
      <c r="L203" s="44"/>
      <c r="M203" s="219" t="s">
        <v>19</v>
      </c>
      <c r="N203" s="220" t="s">
        <v>48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139</v>
      </c>
      <c r="AT203" s="223" t="s">
        <v>134</v>
      </c>
      <c r="AU203" s="223" t="s">
        <v>86</v>
      </c>
      <c r="AY203" s="17" t="s">
        <v>131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84</v>
      </c>
      <c r="BK203" s="224">
        <f>ROUND(I203*H203,2)</f>
        <v>0</v>
      </c>
      <c r="BL203" s="17" t="s">
        <v>139</v>
      </c>
      <c r="BM203" s="223" t="s">
        <v>359</v>
      </c>
    </row>
    <row r="204" s="2" customFormat="1">
      <c r="A204" s="38"/>
      <c r="B204" s="39"/>
      <c r="C204" s="40"/>
      <c r="D204" s="225" t="s">
        <v>141</v>
      </c>
      <c r="E204" s="40"/>
      <c r="F204" s="226" t="s">
        <v>360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141</v>
      </c>
      <c r="AU204" s="17" t="s">
        <v>86</v>
      </c>
    </row>
    <row r="205" s="13" customFormat="1">
      <c r="A205" s="13"/>
      <c r="B205" s="230"/>
      <c r="C205" s="231"/>
      <c r="D205" s="232" t="s">
        <v>143</v>
      </c>
      <c r="E205" s="233" t="s">
        <v>19</v>
      </c>
      <c r="F205" s="234" t="s">
        <v>361</v>
      </c>
      <c r="G205" s="231"/>
      <c r="H205" s="235">
        <v>12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143</v>
      </c>
      <c r="AU205" s="241" t="s">
        <v>86</v>
      </c>
      <c r="AV205" s="13" t="s">
        <v>86</v>
      </c>
      <c r="AW205" s="13" t="s">
        <v>37</v>
      </c>
      <c r="AX205" s="13" t="s">
        <v>84</v>
      </c>
      <c r="AY205" s="241" t="s">
        <v>131</v>
      </c>
    </row>
    <row r="206" s="2" customFormat="1" ht="16.5" customHeight="1">
      <c r="A206" s="38"/>
      <c r="B206" s="39"/>
      <c r="C206" s="267" t="s">
        <v>362</v>
      </c>
      <c r="D206" s="267" t="s">
        <v>295</v>
      </c>
      <c r="E206" s="268" t="s">
        <v>363</v>
      </c>
      <c r="F206" s="269" t="s">
        <v>364</v>
      </c>
      <c r="G206" s="270" t="s">
        <v>238</v>
      </c>
      <c r="H206" s="271">
        <v>1.236</v>
      </c>
      <c r="I206" s="272"/>
      <c r="J206" s="273">
        <f>ROUND(I206*H206,2)</f>
        <v>0</v>
      </c>
      <c r="K206" s="269" t="s">
        <v>138</v>
      </c>
      <c r="L206" s="274"/>
      <c r="M206" s="275" t="s">
        <v>19</v>
      </c>
      <c r="N206" s="276" t="s">
        <v>48</v>
      </c>
      <c r="O206" s="84"/>
      <c r="P206" s="221">
        <f>O206*H206</f>
        <v>0</v>
      </c>
      <c r="Q206" s="221">
        <v>0.20000000000000001</v>
      </c>
      <c r="R206" s="221">
        <f>Q206*H206</f>
        <v>0.2472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218</v>
      </c>
      <c r="AT206" s="223" t="s">
        <v>295</v>
      </c>
      <c r="AU206" s="223" t="s">
        <v>86</v>
      </c>
      <c r="AY206" s="17" t="s">
        <v>131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84</v>
      </c>
      <c r="BK206" s="224">
        <f>ROUND(I206*H206,2)</f>
        <v>0</v>
      </c>
      <c r="BL206" s="17" t="s">
        <v>139</v>
      </c>
      <c r="BM206" s="223" t="s">
        <v>365</v>
      </c>
    </row>
    <row r="207" s="13" customFormat="1">
      <c r="A207" s="13"/>
      <c r="B207" s="230"/>
      <c r="C207" s="231"/>
      <c r="D207" s="232" t="s">
        <v>143</v>
      </c>
      <c r="E207" s="231"/>
      <c r="F207" s="234" t="s">
        <v>366</v>
      </c>
      <c r="G207" s="231"/>
      <c r="H207" s="235">
        <v>1.236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143</v>
      </c>
      <c r="AU207" s="241" t="s">
        <v>86</v>
      </c>
      <c r="AV207" s="13" t="s">
        <v>86</v>
      </c>
      <c r="AW207" s="13" t="s">
        <v>4</v>
      </c>
      <c r="AX207" s="13" t="s">
        <v>84</v>
      </c>
      <c r="AY207" s="241" t="s">
        <v>131</v>
      </c>
    </row>
    <row r="208" s="2" customFormat="1" ht="16.5" customHeight="1">
      <c r="A208" s="38"/>
      <c r="B208" s="39"/>
      <c r="C208" s="212" t="s">
        <v>367</v>
      </c>
      <c r="D208" s="212" t="s">
        <v>134</v>
      </c>
      <c r="E208" s="213" t="s">
        <v>368</v>
      </c>
      <c r="F208" s="214" t="s">
        <v>369</v>
      </c>
      <c r="G208" s="215" t="s">
        <v>238</v>
      </c>
      <c r="H208" s="216">
        <v>0.29999999999999999</v>
      </c>
      <c r="I208" s="217"/>
      <c r="J208" s="218">
        <f>ROUND(I208*H208,2)</f>
        <v>0</v>
      </c>
      <c r="K208" s="214" t="s">
        <v>138</v>
      </c>
      <c r="L208" s="44"/>
      <c r="M208" s="219" t="s">
        <v>19</v>
      </c>
      <c r="N208" s="220" t="s">
        <v>48</v>
      </c>
      <c r="O208" s="84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139</v>
      </c>
      <c r="AT208" s="223" t="s">
        <v>134</v>
      </c>
      <c r="AU208" s="223" t="s">
        <v>86</v>
      </c>
      <c r="AY208" s="17" t="s">
        <v>131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84</v>
      </c>
      <c r="BK208" s="224">
        <f>ROUND(I208*H208,2)</f>
        <v>0</v>
      </c>
      <c r="BL208" s="17" t="s">
        <v>139</v>
      </c>
      <c r="BM208" s="223" t="s">
        <v>370</v>
      </c>
    </row>
    <row r="209" s="2" customFormat="1">
      <c r="A209" s="38"/>
      <c r="B209" s="39"/>
      <c r="C209" s="40"/>
      <c r="D209" s="225" t="s">
        <v>141</v>
      </c>
      <c r="E209" s="40"/>
      <c r="F209" s="226" t="s">
        <v>371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141</v>
      </c>
      <c r="AU209" s="17" t="s">
        <v>86</v>
      </c>
    </row>
    <row r="210" s="13" customFormat="1">
      <c r="A210" s="13"/>
      <c r="B210" s="230"/>
      <c r="C210" s="231"/>
      <c r="D210" s="232" t="s">
        <v>143</v>
      </c>
      <c r="E210" s="233" t="s">
        <v>19</v>
      </c>
      <c r="F210" s="234" t="s">
        <v>372</v>
      </c>
      <c r="G210" s="231"/>
      <c r="H210" s="235">
        <v>0.29999999999999999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143</v>
      </c>
      <c r="AU210" s="241" t="s">
        <v>86</v>
      </c>
      <c r="AV210" s="13" t="s">
        <v>86</v>
      </c>
      <c r="AW210" s="13" t="s">
        <v>37</v>
      </c>
      <c r="AX210" s="13" t="s">
        <v>84</v>
      </c>
      <c r="AY210" s="241" t="s">
        <v>131</v>
      </c>
    </row>
    <row r="211" s="12" customFormat="1" ht="22.8" customHeight="1">
      <c r="A211" s="12"/>
      <c r="B211" s="196"/>
      <c r="C211" s="197"/>
      <c r="D211" s="198" t="s">
        <v>76</v>
      </c>
      <c r="E211" s="210" t="s">
        <v>86</v>
      </c>
      <c r="F211" s="210" t="s">
        <v>373</v>
      </c>
      <c r="G211" s="197"/>
      <c r="H211" s="197"/>
      <c r="I211" s="200"/>
      <c r="J211" s="211">
        <f>BK211</f>
        <v>0</v>
      </c>
      <c r="K211" s="197"/>
      <c r="L211" s="202"/>
      <c r="M211" s="203"/>
      <c r="N211" s="204"/>
      <c r="O211" s="204"/>
      <c r="P211" s="205">
        <f>SUM(P212:P280)</f>
        <v>0</v>
      </c>
      <c r="Q211" s="204"/>
      <c r="R211" s="205">
        <f>SUM(R212:R280)</f>
        <v>51.059890919999994</v>
      </c>
      <c r="S211" s="204"/>
      <c r="T211" s="206">
        <f>SUM(T212:T280)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7" t="s">
        <v>84</v>
      </c>
      <c r="AT211" s="208" t="s">
        <v>76</v>
      </c>
      <c r="AU211" s="208" t="s">
        <v>84</v>
      </c>
      <c r="AY211" s="207" t="s">
        <v>131</v>
      </c>
      <c r="BK211" s="209">
        <f>SUM(BK212:BK280)</f>
        <v>0</v>
      </c>
    </row>
    <row r="212" s="2" customFormat="1" ht="16.5" customHeight="1">
      <c r="A212" s="38"/>
      <c r="B212" s="39"/>
      <c r="C212" s="212" t="s">
        <v>374</v>
      </c>
      <c r="D212" s="212" t="s">
        <v>134</v>
      </c>
      <c r="E212" s="213" t="s">
        <v>375</v>
      </c>
      <c r="F212" s="214" t="s">
        <v>376</v>
      </c>
      <c r="G212" s="215" t="s">
        <v>238</v>
      </c>
      <c r="H212" s="216">
        <v>4.335</v>
      </c>
      <c r="I212" s="217"/>
      <c r="J212" s="218">
        <f>ROUND(I212*H212,2)</f>
        <v>0</v>
      </c>
      <c r="K212" s="214" t="s">
        <v>138</v>
      </c>
      <c r="L212" s="44"/>
      <c r="M212" s="219" t="s">
        <v>19</v>
      </c>
      <c r="N212" s="220" t="s">
        <v>48</v>
      </c>
      <c r="O212" s="84"/>
      <c r="P212" s="221">
        <f>O212*H212</f>
        <v>0</v>
      </c>
      <c r="Q212" s="221">
        <v>2.3010199999999998</v>
      </c>
      <c r="R212" s="221">
        <f>Q212*H212</f>
        <v>9.9749216999999994</v>
      </c>
      <c r="S212" s="221">
        <v>0</v>
      </c>
      <c r="T212" s="22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139</v>
      </c>
      <c r="AT212" s="223" t="s">
        <v>134</v>
      </c>
      <c r="AU212" s="223" t="s">
        <v>86</v>
      </c>
      <c r="AY212" s="17" t="s">
        <v>131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84</v>
      </c>
      <c r="BK212" s="224">
        <f>ROUND(I212*H212,2)</f>
        <v>0</v>
      </c>
      <c r="BL212" s="17" t="s">
        <v>139</v>
      </c>
      <c r="BM212" s="223" t="s">
        <v>377</v>
      </c>
    </row>
    <row r="213" s="2" customFormat="1">
      <c r="A213" s="38"/>
      <c r="B213" s="39"/>
      <c r="C213" s="40"/>
      <c r="D213" s="225" t="s">
        <v>141</v>
      </c>
      <c r="E213" s="40"/>
      <c r="F213" s="226" t="s">
        <v>378</v>
      </c>
      <c r="G213" s="40"/>
      <c r="H213" s="40"/>
      <c r="I213" s="227"/>
      <c r="J213" s="40"/>
      <c r="K213" s="40"/>
      <c r="L213" s="44"/>
      <c r="M213" s="228"/>
      <c r="N213" s="229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141</v>
      </c>
      <c r="AU213" s="17" t="s">
        <v>86</v>
      </c>
    </row>
    <row r="214" s="13" customFormat="1">
      <c r="A214" s="13"/>
      <c r="B214" s="230"/>
      <c r="C214" s="231"/>
      <c r="D214" s="232" t="s">
        <v>143</v>
      </c>
      <c r="E214" s="233" t="s">
        <v>19</v>
      </c>
      <c r="F214" s="234" t="s">
        <v>379</v>
      </c>
      <c r="G214" s="231"/>
      <c r="H214" s="235">
        <v>4.335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143</v>
      </c>
      <c r="AU214" s="241" t="s">
        <v>86</v>
      </c>
      <c r="AV214" s="13" t="s">
        <v>86</v>
      </c>
      <c r="AW214" s="13" t="s">
        <v>37</v>
      </c>
      <c r="AX214" s="13" t="s">
        <v>84</v>
      </c>
      <c r="AY214" s="241" t="s">
        <v>131</v>
      </c>
    </row>
    <row r="215" s="2" customFormat="1" ht="16.5" customHeight="1">
      <c r="A215" s="38"/>
      <c r="B215" s="39"/>
      <c r="C215" s="212" t="s">
        <v>380</v>
      </c>
      <c r="D215" s="212" t="s">
        <v>134</v>
      </c>
      <c r="E215" s="213" t="s">
        <v>381</v>
      </c>
      <c r="F215" s="214" t="s">
        <v>382</v>
      </c>
      <c r="G215" s="215" t="s">
        <v>208</v>
      </c>
      <c r="H215" s="216">
        <v>40.899999999999999</v>
      </c>
      <c r="I215" s="217"/>
      <c r="J215" s="218">
        <f>ROUND(I215*H215,2)</f>
        <v>0</v>
      </c>
      <c r="K215" s="214" t="s">
        <v>138</v>
      </c>
      <c r="L215" s="44"/>
      <c r="M215" s="219" t="s">
        <v>19</v>
      </c>
      <c r="N215" s="220" t="s">
        <v>48</v>
      </c>
      <c r="O215" s="84"/>
      <c r="P215" s="221">
        <f>O215*H215</f>
        <v>0</v>
      </c>
      <c r="Q215" s="221">
        <v>0.0012999999999999999</v>
      </c>
      <c r="R215" s="221">
        <f>Q215*H215</f>
        <v>0.053169999999999995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139</v>
      </c>
      <c r="AT215" s="223" t="s">
        <v>134</v>
      </c>
      <c r="AU215" s="223" t="s">
        <v>86</v>
      </c>
      <c r="AY215" s="17" t="s">
        <v>131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84</v>
      </c>
      <c r="BK215" s="224">
        <f>ROUND(I215*H215,2)</f>
        <v>0</v>
      </c>
      <c r="BL215" s="17" t="s">
        <v>139</v>
      </c>
      <c r="BM215" s="223" t="s">
        <v>383</v>
      </c>
    </row>
    <row r="216" s="2" customFormat="1">
      <c r="A216" s="38"/>
      <c r="B216" s="39"/>
      <c r="C216" s="40"/>
      <c r="D216" s="225" t="s">
        <v>141</v>
      </c>
      <c r="E216" s="40"/>
      <c r="F216" s="226" t="s">
        <v>384</v>
      </c>
      <c r="G216" s="40"/>
      <c r="H216" s="40"/>
      <c r="I216" s="227"/>
      <c r="J216" s="40"/>
      <c r="K216" s="40"/>
      <c r="L216" s="44"/>
      <c r="M216" s="228"/>
      <c r="N216" s="229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141</v>
      </c>
      <c r="AU216" s="17" t="s">
        <v>86</v>
      </c>
    </row>
    <row r="217" s="13" customFormat="1">
      <c r="A217" s="13"/>
      <c r="B217" s="230"/>
      <c r="C217" s="231"/>
      <c r="D217" s="232" t="s">
        <v>143</v>
      </c>
      <c r="E217" s="233" t="s">
        <v>19</v>
      </c>
      <c r="F217" s="234" t="s">
        <v>385</v>
      </c>
      <c r="G217" s="231"/>
      <c r="H217" s="235">
        <v>12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143</v>
      </c>
      <c r="AU217" s="241" t="s">
        <v>86</v>
      </c>
      <c r="AV217" s="13" t="s">
        <v>86</v>
      </c>
      <c r="AW217" s="13" t="s">
        <v>37</v>
      </c>
      <c r="AX217" s="13" t="s">
        <v>77</v>
      </c>
      <c r="AY217" s="241" t="s">
        <v>131</v>
      </c>
    </row>
    <row r="218" s="13" customFormat="1">
      <c r="A218" s="13"/>
      <c r="B218" s="230"/>
      <c r="C218" s="231"/>
      <c r="D218" s="232" t="s">
        <v>143</v>
      </c>
      <c r="E218" s="233" t="s">
        <v>19</v>
      </c>
      <c r="F218" s="234" t="s">
        <v>386</v>
      </c>
      <c r="G218" s="231"/>
      <c r="H218" s="235">
        <v>28.899999999999999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143</v>
      </c>
      <c r="AU218" s="241" t="s">
        <v>86</v>
      </c>
      <c r="AV218" s="13" t="s">
        <v>86</v>
      </c>
      <c r="AW218" s="13" t="s">
        <v>37</v>
      </c>
      <c r="AX218" s="13" t="s">
        <v>77</v>
      </c>
      <c r="AY218" s="241" t="s">
        <v>131</v>
      </c>
    </row>
    <row r="219" s="14" customFormat="1">
      <c r="A219" s="14"/>
      <c r="B219" s="242"/>
      <c r="C219" s="243"/>
      <c r="D219" s="232" t="s">
        <v>143</v>
      </c>
      <c r="E219" s="244" t="s">
        <v>19</v>
      </c>
      <c r="F219" s="245" t="s">
        <v>146</v>
      </c>
      <c r="G219" s="243"/>
      <c r="H219" s="246">
        <v>40.899999999999999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143</v>
      </c>
      <c r="AU219" s="252" t="s">
        <v>86</v>
      </c>
      <c r="AV219" s="14" t="s">
        <v>139</v>
      </c>
      <c r="AW219" s="14" t="s">
        <v>37</v>
      </c>
      <c r="AX219" s="14" t="s">
        <v>84</v>
      </c>
      <c r="AY219" s="252" t="s">
        <v>131</v>
      </c>
    </row>
    <row r="220" s="2" customFormat="1" ht="16.5" customHeight="1">
      <c r="A220" s="38"/>
      <c r="B220" s="39"/>
      <c r="C220" s="212" t="s">
        <v>387</v>
      </c>
      <c r="D220" s="212" t="s">
        <v>134</v>
      </c>
      <c r="E220" s="213" t="s">
        <v>388</v>
      </c>
      <c r="F220" s="214" t="s">
        <v>389</v>
      </c>
      <c r="G220" s="215" t="s">
        <v>208</v>
      </c>
      <c r="H220" s="216">
        <v>40.899999999999999</v>
      </c>
      <c r="I220" s="217"/>
      <c r="J220" s="218">
        <f>ROUND(I220*H220,2)</f>
        <v>0</v>
      </c>
      <c r="K220" s="214" t="s">
        <v>138</v>
      </c>
      <c r="L220" s="44"/>
      <c r="M220" s="219" t="s">
        <v>19</v>
      </c>
      <c r="N220" s="220" t="s">
        <v>48</v>
      </c>
      <c r="O220" s="84"/>
      <c r="P220" s="221">
        <f>O220*H220</f>
        <v>0</v>
      </c>
      <c r="Q220" s="221">
        <v>0.00020000000000000001</v>
      </c>
      <c r="R220" s="221">
        <f>Q220*H220</f>
        <v>0.0081799999999999998</v>
      </c>
      <c r="S220" s="221">
        <v>0</v>
      </c>
      <c r="T220" s="22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139</v>
      </c>
      <c r="AT220" s="223" t="s">
        <v>134</v>
      </c>
      <c r="AU220" s="223" t="s">
        <v>86</v>
      </c>
      <c r="AY220" s="17" t="s">
        <v>131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84</v>
      </c>
      <c r="BK220" s="224">
        <f>ROUND(I220*H220,2)</f>
        <v>0</v>
      </c>
      <c r="BL220" s="17" t="s">
        <v>139</v>
      </c>
      <c r="BM220" s="223" t="s">
        <v>390</v>
      </c>
    </row>
    <row r="221" s="2" customFormat="1">
      <c r="A221" s="38"/>
      <c r="B221" s="39"/>
      <c r="C221" s="40"/>
      <c r="D221" s="225" t="s">
        <v>141</v>
      </c>
      <c r="E221" s="40"/>
      <c r="F221" s="226" t="s">
        <v>391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141</v>
      </c>
      <c r="AU221" s="17" t="s">
        <v>86</v>
      </c>
    </row>
    <row r="222" s="2" customFormat="1" ht="24.15" customHeight="1">
      <c r="A222" s="38"/>
      <c r="B222" s="39"/>
      <c r="C222" s="212" t="s">
        <v>392</v>
      </c>
      <c r="D222" s="212" t="s">
        <v>134</v>
      </c>
      <c r="E222" s="213" t="s">
        <v>393</v>
      </c>
      <c r="F222" s="214" t="s">
        <v>394</v>
      </c>
      <c r="G222" s="215" t="s">
        <v>179</v>
      </c>
      <c r="H222" s="216">
        <v>74.400000000000006</v>
      </c>
      <c r="I222" s="217"/>
      <c r="J222" s="218">
        <f>ROUND(I222*H222,2)</f>
        <v>0</v>
      </c>
      <c r="K222" s="214" t="s">
        <v>138</v>
      </c>
      <c r="L222" s="44"/>
      <c r="M222" s="219" t="s">
        <v>19</v>
      </c>
      <c r="N222" s="220" t="s">
        <v>48</v>
      </c>
      <c r="O222" s="84"/>
      <c r="P222" s="221">
        <f>O222*H222</f>
        <v>0</v>
      </c>
      <c r="Q222" s="221">
        <v>0.00010000000000000001</v>
      </c>
      <c r="R222" s="221">
        <f>Q222*H222</f>
        <v>0.0074400000000000013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139</v>
      </c>
      <c r="AT222" s="223" t="s">
        <v>134</v>
      </c>
      <c r="AU222" s="223" t="s">
        <v>86</v>
      </c>
      <c r="AY222" s="17" t="s">
        <v>131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84</v>
      </c>
      <c r="BK222" s="224">
        <f>ROUND(I222*H222,2)</f>
        <v>0</v>
      </c>
      <c r="BL222" s="17" t="s">
        <v>139</v>
      </c>
      <c r="BM222" s="223" t="s">
        <v>395</v>
      </c>
    </row>
    <row r="223" s="2" customFormat="1">
      <c r="A223" s="38"/>
      <c r="B223" s="39"/>
      <c r="C223" s="40"/>
      <c r="D223" s="225" t="s">
        <v>141</v>
      </c>
      <c r="E223" s="40"/>
      <c r="F223" s="226" t="s">
        <v>396</v>
      </c>
      <c r="G223" s="40"/>
      <c r="H223" s="40"/>
      <c r="I223" s="227"/>
      <c r="J223" s="40"/>
      <c r="K223" s="40"/>
      <c r="L223" s="44"/>
      <c r="M223" s="228"/>
      <c r="N223" s="229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141</v>
      </c>
      <c r="AU223" s="17" t="s">
        <v>86</v>
      </c>
    </row>
    <row r="224" s="13" customFormat="1">
      <c r="A224" s="13"/>
      <c r="B224" s="230"/>
      <c r="C224" s="231"/>
      <c r="D224" s="232" t="s">
        <v>143</v>
      </c>
      <c r="E224" s="233" t="s">
        <v>19</v>
      </c>
      <c r="F224" s="234" t="s">
        <v>397</v>
      </c>
      <c r="G224" s="231"/>
      <c r="H224" s="235">
        <v>74.400000000000006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143</v>
      </c>
      <c r="AU224" s="241" t="s">
        <v>86</v>
      </c>
      <c r="AV224" s="13" t="s">
        <v>86</v>
      </c>
      <c r="AW224" s="13" t="s">
        <v>37</v>
      </c>
      <c r="AX224" s="13" t="s">
        <v>84</v>
      </c>
      <c r="AY224" s="241" t="s">
        <v>131</v>
      </c>
    </row>
    <row r="225" s="2" customFormat="1" ht="16.5" customHeight="1">
      <c r="A225" s="38"/>
      <c r="B225" s="39"/>
      <c r="C225" s="267" t="s">
        <v>398</v>
      </c>
      <c r="D225" s="267" t="s">
        <v>295</v>
      </c>
      <c r="E225" s="268" t="s">
        <v>399</v>
      </c>
      <c r="F225" s="269" t="s">
        <v>400</v>
      </c>
      <c r="G225" s="270" t="s">
        <v>179</v>
      </c>
      <c r="H225" s="271">
        <v>88.126999999999995</v>
      </c>
      <c r="I225" s="272"/>
      <c r="J225" s="273">
        <f>ROUND(I225*H225,2)</f>
        <v>0</v>
      </c>
      <c r="K225" s="269" t="s">
        <v>138</v>
      </c>
      <c r="L225" s="274"/>
      <c r="M225" s="275" t="s">
        <v>19</v>
      </c>
      <c r="N225" s="276" t="s">
        <v>48</v>
      </c>
      <c r="O225" s="84"/>
      <c r="P225" s="221">
        <f>O225*H225</f>
        <v>0</v>
      </c>
      <c r="Q225" s="221">
        <v>0.00029999999999999997</v>
      </c>
      <c r="R225" s="221">
        <f>Q225*H225</f>
        <v>0.026438099999999996</v>
      </c>
      <c r="S225" s="221">
        <v>0</v>
      </c>
      <c r="T225" s="22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3" t="s">
        <v>218</v>
      </c>
      <c r="AT225" s="223" t="s">
        <v>295</v>
      </c>
      <c r="AU225" s="223" t="s">
        <v>86</v>
      </c>
      <c r="AY225" s="17" t="s">
        <v>131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84</v>
      </c>
      <c r="BK225" s="224">
        <f>ROUND(I225*H225,2)</f>
        <v>0</v>
      </c>
      <c r="BL225" s="17" t="s">
        <v>139</v>
      </c>
      <c r="BM225" s="223" t="s">
        <v>401</v>
      </c>
    </row>
    <row r="226" s="13" customFormat="1">
      <c r="A226" s="13"/>
      <c r="B226" s="230"/>
      <c r="C226" s="231"/>
      <c r="D226" s="232" t="s">
        <v>143</v>
      </c>
      <c r="E226" s="231"/>
      <c r="F226" s="234" t="s">
        <v>402</v>
      </c>
      <c r="G226" s="231"/>
      <c r="H226" s="235">
        <v>88.126999999999995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143</v>
      </c>
      <c r="AU226" s="241" t="s">
        <v>86</v>
      </c>
      <c r="AV226" s="13" t="s">
        <v>86</v>
      </c>
      <c r="AW226" s="13" t="s">
        <v>4</v>
      </c>
      <c r="AX226" s="13" t="s">
        <v>84</v>
      </c>
      <c r="AY226" s="241" t="s">
        <v>131</v>
      </c>
    </row>
    <row r="227" s="2" customFormat="1" ht="16.5" customHeight="1">
      <c r="A227" s="38"/>
      <c r="B227" s="39"/>
      <c r="C227" s="212" t="s">
        <v>403</v>
      </c>
      <c r="D227" s="212" t="s">
        <v>134</v>
      </c>
      <c r="E227" s="213" t="s">
        <v>404</v>
      </c>
      <c r="F227" s="214" t="s">
        <v>405</v>
      </c>
      <c r="G227" s="215" t="s">
        <v>238</v>
      </c>
      <c r="H227" s="216">
        <v>7.5</v>
      </c>
      <c r="I227" s="217"/>
      <c r="J227" s="218">
        <f>ROUND(I227*H227,2)</f>
        <v>0</v>
      </c>
      <c r="K227" s="214" t="s">
        <v>138</v>
      </c>
      <c r="L227" s="44"/>
      <c r="M227" s="219" t="s">
        <v>19</v>
      </c>
      <c r="N227" s="220" t="s">
        <v>48</v>
      </c>
      <c r="O227" s="84"/>
      <c r="P227" s="221">
        <f>O227*H227</f>
        <v>0</v>
      </c>
      <c r="Q227" s="221">
        <v>2.1600000000000001</v>
      </c>
      <c r="R227" s="221">
        <f>Q227*H227</f>
        <v>16.200000000000003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139</v>
      </c>
      <c r="AT227" s="223" t="s">
        <v>134</v>
      </c>
      <c r="AU227" s="223" t="s">
        <v>86</v>
      </c>
      <c r="AY227" s="17" t="s">
        <v>131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84</v>
      </c>
      <c r="BK227" s="224">
        <f>ROUND(I227*H227,2)</f>
        <v>0</v>
      </c>
      <c r="BL227" s="17" t="s">
        <v>139</v>
      </c>
      <c r="BM227" s="223" t="s">
        <v>406</v>
      </c>
    </row>
    <row r="228" s="2" customFormat="1">
      <c r="A228" s="38"/>
      <c r="B228" s="39"/>
      <c r="C228" s="40"/>
      <c r="D228" s="225" t="s">
        <v>141</v>
      </c>
      <c r="E228" s="40"/>
      <c r="F228" s="226" t="s">
        <v>407</v>
      </c>
      <c r="G228" s="40"/>
      <c r="H228" s="40"/>
      <c r="I228" s="227"/>
      <c r="J228" s="40"/>
      <c r="K228" s="40"/>
      <c r="L228" s="44"/>
      <c r="M228" s="228"/>
      <c r="N228" s="229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141</v>
      </c>
      <c r="AU228" s="17" t="s">
        <v>86</v>
      </c>
    </row>
    <row r="229" s="13" customFormat="1">
      <c r="A229" s="13"/>
      <c r="B229" s="230"/>
      <c r="C229" s="231"/>
      <c r="D229" s="232" t="s">
        <v>143</v>
      </c>
      <c r="E229" s="233" t="s">
        <v>19</v>
      </c>
      <c r="F229" s="234" t="s">
        <v>408</v>
      </c>
      <c r="G229" s="231"/>
      <c r="H229" s="235">
        <v>7.5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143</v>
      </c>
      <c r="AU229" s="241" t="s">
        <v>86</v>
      </c>
      <c r="AV229" s="13" t="s">
        <v>86</v>
      </c>
      <c r="AW229" s="13" t="s">
        <v>37</v>
      </c>
      <c r="AX229" s="13" t="s">
        <v>84</v>
      </c>
      <c r="AY229" s="241" t="s">
        <v>131</v>
      </c>
    </row>
    <row r="230" s="2" customFormat="1" ht="24.15" customHeight="1">
      <c r="A230" s="38"/>
      <c r="B230" s="39"/>
      <c r="C230" s="212" t="s">
        <v>409</v>
      </c>
      <c r="D230" s="212" t="s">
        <v>134</v>
      </c>
      <c r="E230" s="213" t="s">
        <v>410</v>
      </c>
      <c r="F230" s="214" t="s">
        <v>411</v>
      </c>
      <c r="G230" s="215" t="s">
        <v>208</v>
      </c>
      <c r="H230" s="216">
        <v>120</v>
      </c>
      <c r="I230" s="217"/>
      <c r="J230" s="218">
        <f>ROUND(I230*H230,2)</f>
        <v>0</v>
      </c>
      <c r="K230" s="214" t="s">
        <v>138</v>
      </c>
      <c r="L230" s="44"/>
      <c r="M230" s="219" t="s">
        <v>19</v>
      </c>
      <c r="N230" s="220" t="s">
        <v>48</v>
      </c>
      <c r="O230" s="84"/>
      <c r="P230" s="221">
        <f>O230*H230</f>
        <v>0</v>
      </c>
      <c r="Q230" s="221">
        <v>0.00019000000000000001</v>
      </c>
      <c r="R230" s="221">
        <f>Q230*H230</f>
        <v>0.022800000000000001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139</v>
      </c>
      <c r="AT230" s="223" t="s">
        <v>134</v>
      </c>
      <c r="AU230" s="223" t="s">
        <v>86</v>
      </c>
      <c r="AY230" s="17" t="s">
        <v>131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84</v>
      </c>
      <c r="BK230" s="224">
        <f>ROUND(I230*H230,2)</f>
        <v>0</v>
      </c>
      <c r="BL230" s="17" t="s">
        <v>139</v>
      </c>
      <c r="BM230" s="223" t="s">
        <v>412</v>
      </c>
    </row>
    <row r="231" s="2" customFormat="1">
      <c r="A231" s="38"/>
      <c r="B231" s="39"/>
      <c r="C231" s="40"/>
      <c r="D231" s="225" t="s">
        <v>141</v>
      </c>
      <c r="E231" s="40"/>
      <c r="F231" s="226" t="s">
        <v>413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141</v>
      </c>
      <c r="AU231" s="17" t="s">
        <v>86</v>
      </c>
    </row>
    <row r="232" s="13" customFormat="1">
      <c r="A232" s="13"/>
      <c r="B232" s="230"/>
      <c r="C232" s="231"/>
      <c r="D232" s="232" t="s">
        <v>143</v>
      </c>
      <c r="E232" s="233" t="s">
        <v>19</v>
      </c>
      <c r="F232" s="234" t="s">
        <v>414</v>
      </c>
      <c r="G232" s="231"/>
      <c r="H232" s="235">
        <v>120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143</v>
      </c>
      <c r="AU232" s="241" t="s">
        <v>86</v>
      </c>
      <c r="AV232" s="13" t="s">
        <v>86</v>
      </c>
      <c r="AW232" s="13" t="s">
        <v>37</v>
      </c>
      <c r="AX232" s="13" t="s">
        <v>84</v>
      </c>
      <c r="AY232" s="241" t="s">
        <v>131</v>
      </c>
    </row>
    <row r="233" s="2" customFormat="1" ht="16.5" customHeight="1">
      <c r="A233" s="38"/>
      <c r="B233" s="39"/>
      <c r="C233" s="212" t="s">
        <v>415</v>
      </c>
      <c r="D233" s="212" t="s">
        <v>134</v>
      </c>
      <c r="E233" s="213" t="s">
        <v>416</v>
      </c>
      <c r="F233" s="214" t="s">
        <v>417</v>
      </c>
      <c r="G233" s="215" t="s">
        <v>238</v>
      </c>
      <c r="H233" s="216">
        <v>10.031000000000001</v>
      </c>
      <c r="I233" s="217"/>
      <c r="J233" s="218">
        <f>ROUND(I233*H233,2)</f>
        <v>0</v>
      </c>
      <c r="K233" s="214" t="s">
        <v>138</v>
      </c>
      <c r="L233" s="44"/>
      <c r="M233" s="219" t="s">
        <v>19</v>
      </c>
      <c r="N233" s="220" t="s">
        <v>48</v>
      </c>
      <c r="O233" s="84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139</v>
      </c>
      <c r="AT233" s="223" t="s">
        <v>134</v>
      </c>
      <c r="AU233" s="223" t="s">
        <v>86</v>
      </c>
      <c r="AY233" s="17" t="s">
        <v>131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84</v>
      </c>
      <c r="BK233" s="224">
        <f>ROUND(I233*H233,2)</f>
        <v>0</v>
      </c>
      <c r="BL233" s="17" t="s">
        <v>139</v>
      </c>
      <c r="BM233" s="223" t="s">
        <v>418</v>
      </c>
    </row>
    <row r="234" s="2" customFormat="1">
      <c r="A234" s="38"/>
      <c r="B234" s="39"/>
      <c r="C234" s="40"/>
      <c r="D234" s="225" t="s">
        <v>141</v>
      </c>
      <c r="E234" s="40"/>
      <c r="F234" s="226" t="s">
        <v>419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141</v>
      </c>
      <c r="AU234" s="17" t="s">
        <v>86</v>
      </c>
    </row>
    <row r="235" s="13" customFormat="1">
      <c r="A235" s="13"/>
      <c r="B235" s="230"/>
      <c r="C235" s="231"/>
      <c r="D235" s="232" t="s">
        <v>143</v>
      </c>
      <c r="E235" s="233" t="s">
        <v>19</v>
      </c>
      <c r="F235" s="234" t="s">
        <v>420</v>
      </c>
      <c r="G235" s="231"/>
      <c r="H235" s="235">
        <v>10.031000000000001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143</v>
      </c>
      <c r="AU235" s="241" t="s">
        <v>86</v>
      </c>
      <c r="AV235" s="13" t="s">
        <v>86</v>
      </c>
      <c r="AW235" s="13" t="s">
        <v>37</v>
      </c>
      <c r="AX235" s="13" t="s">
        <v>84</v>
      </c>
      <c r="AY235" s="241" t="s">
        <v>131</v>
      </c>
    </row>
    <row r="236" s="2" customFormat="1" ht="16.5" customHeight="1">
      <c r="A236" s="38"/>
      <c r="B236" s="39"/>
      <c r="C236" s="212" t="s">
        <v>421</v>
      </c>
      <c r="D236" s="212" t="s">
        <v>134</v>
      </c>
      <c r="E236" s="213" t="s">
        <v>422</v>
      </c>
      <c r="F236" s="214" t="s">
        <v>423</v>
      </c>
      <c r="G236" s="215" t="s">
        <v>179</v>
      </c>
      <c r="H236" s="216">
        <v>16.373999999999999</v>
      </c>
      <c r="I236" s="217"/>
      <c r="J236" s="218">
        <f>ROUND(I236*H236,2)</f>
        <v>0</v>
      </c>
      <c r="K236" s="214" t="s">
        <v>138</v>
      </c>
      <c r="L236" s="44"/>
      <c r="M236" s="219" t="s">
        <v>19</v>
      </c>
      <c r="N236" s="220" t="s">
        <v>48</v>
      </c>
      <c r="O236" s="84"/>
      <c r="P236" s="221">
        <f>O236*H236</f>
        <v>0</v>
      </c>
      <c r="Q236" s="221">
        <v>0.0014400000000000001</v>
      </c>
      <c r="R236" s="221">
        <f>Q236*H236</f>
        <v>0.023578559999999998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139</v>
      </c>
      <c r="AT236" s="223" t="s">
        <v>134</v>
      </c>
      <c r="AU236" s="223" t="s">
        <v>86</v>
      </c>
      <c r="AY236" s="17" t="s">
        <v>131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84</v>
      </c>
      <c r="BK236" s="224">
        <f>ROUND(I236*H236,2)</f>
        <v>0</v>
      </c>
      <c r="BL236" s="17" t="s">
        <v>139</v>
      </c>
      <c r="BM236" s="223" t="s">
        <v>424</v>
      </c>
    </row>
    <row r="237" s="2" customFormat="1">
      <c r="A237" s="38"/>
      <c r="B237" s="39"/>
      <c r="C237" s="40"/>
      <c r="D237" s="225" t="s">
        <v>141</v>
      </c>
      <c r="E237" s="40"/>
      <c r="F237" s="226" t="s">
        <v>425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141</v>
      </c>
      <c r="AU237" s="17" t="s">
        <v>86</v>
      </c>
    </row>
    <row r="238" s="13" customFormat="1">
      <c r="A238" s="13"/>
      <c r="B238" s="230"/>
      <c r="C238" s="231"/>
      <c r="D238" s="232" t="s">
        <v>143</v>
      </c>
      <c r="E238" s="233" t="s">
        <v>19</v>
      </c>
      <c r="F238" s="234" t="s">
        <v>426</v>
      </c>
      <c r="G238" s="231"/>
      <c r="H238" s="235">
        <v>16.373999999999999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143</v>
      </c>
      <c r="AU238" s="241" t="s">
        <v>86</v>
      </c>
      <c r="AV238" s="13" t="s">
        <v>86</v>
      </c>
      <c r="AW238" s="13" t="s">
        <v>37</v>
      </c>
      <c r="AX238" s="13" t="s">
        <v>84</v>
      </c>
      <c r="AY238" s="241" t="s">
        <v>131</v>
      </c>
    </row>
    <row r="239" s="2" customFormat="1" ht="16.5" customHeight="1">
      <c r="A239" s="38"/>
      <c r="B239" s="39"/>
      <c r="C239" s="212" t="s">
        <v>427</v>
      </c>
      <c r="D239" s="212" t="s">
        <v>134</v>
      </c>
      <c r="E239" s="213" t="s">
        <v>428</v>
      </c>
      <c r="F239" s="214" t="s">
        <v>429</v>
      </c>
      <c r="G239" s="215" t="s">
        <v>179</v>
      </c>
      <c r="H239" s="216">
        <v>16.373999999999999</v>
      </c>
      <c r="I239" s="217"/>
      <c r="J239" s="218">
        <f>ROUND(I239*H239,2)</f>
        <v>0</v>
      </c>
      <c r="K239" s="214" t="s">
        <v>138</v>
      </c>
      <c r="L239" s="44"/>
      <c r="M239" s="219" t="s">
        <v>19</v>
      </c>
      <c r="N239" s="220" t="s">
        <v>48</v>
      </c>
      <c r="O239" s="84"/>
      <c r="P239" s="221">
        <f>O239*H239</f>
        <v>0</v>
      </c>
      <c r="Q239" s="221">
        <v>4.0000000000000003E-05</v>
      </c>
      <c r="R239" s="221">
        <f>Q239*H239</f>
        <v>0.00065496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139</v>
      </c>
      <c r="AT239" s="223" t="s">
        <v>134</v>
      </c>
      <c r="AU239" s="223" t="s">
        <v>86</v>
      </c>
      <c r="AY239" s="17" t="s">
        <v>131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84</v>
      </c>
      <c r="BK239" s="224">
        <f>ROUND(I239*H239,2)</f>
        <v>0</v>
      </c>
      <c r="BL239" s="17" t="s">
        <v>139</v>
      </c>
      <c r="BM239" s="223" t="s">
        <v>430</v>
      </c>
    </row>
    <row r="240" s="2" customFormat="1">
      <c r="A240" s="38"/>
      <c r="B240" s="39"/>
      <c r="C240" s="40"/>
      <c r="D240" s="225" t="s">
        <v>141</v>
      </c>
      <c r="E240" s="40"/>
      <c r="F240" s="226" t="s">
        <v>431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141</v>
      </c>
      <c r="AU240" s="17" t="s">
        <v>86</v>
      </c>
    </row>
    <row r="241" s="2" customFormat="1" ht="16.5" customHeight="1">
      <c r="A241" s="38"/>
      <c r="B241" s="39"/>
      <c r="C241" s="212" t="s">
        <v>432</v>
      </c>
      <c r="D241" s="212" t="s">
        <v>134</v>
      </c>
      <c r="E241" s="213" t="s">
        <v>433</v>
      </c>
      <c r="F241" s="214" t="s">
        <v>434</v>
      </c>
      <c r="G241" s="215" t="s">
        <v>298</v>
      </c>
      <c r="H241" s="216">
        <v>1.204</v>
      </c>
      <c r="I241" s="217"/>
      <c r="J241" s="218">
        <f>ROUND(I241*H241,2)</f>
        <v>0</v>
      </c>
      <c r="K241" s="214" t="s">
        <v>138</v>
      </c>
      <c r="L241" s="44"/>
      <c r="M241" s="219" t="s">
        <v>19</v>
      </c>
      <c r="N241" s="220" t="s">
        <v>48</v>
      </c>
      <c r="O241" s="84"/>
      <c r="P241" s="221">
        <f>O241*H241</f>
        <v>0</v>
      </c>
      <c r="Q241" s="221">
        <v>1.0383</v>
      </c>
      <c r="R241" s="221">
        <f>Q241*H241</f>
        <v>1.2501131999999999</v>
      </c>
      <c r="S241" s="221">
        <v>0</v>
      </c>
      <c r="T241" s="22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3" t="s">
        <v>139</v>
      </c>
      <c r="AT241" s="223" t="s">
        <v>134</v>
      </c>
      <c r="AU241" s="223" t="s">
        <v>86</v>
      </c>
      <c r="AY241" s="17" t="s">
        <v>131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84</v>
      </c>
      <c r="BK241" s="224">
        <f>ROUND(I241*H241,2)</f>
        <v>0</v>
      </c>
      <c r="BL241" s="17" t="s">
        <v>139</v>
      </c>
      <c r="BM241" s="223" t="s">
        <v>435</v>
      </c>
    </row>
    <row r="242" s="2" customFormat="1">
      <c r="A242" s="38"/>
      <c r="B242" s="39"/>
      <c r="C242" s="40"/>
      <c r="D242" s="225" t="s">
        <v>141</v>
      </c>
      <c r="E242" s="40"/>
      <c r="F242" s="226" t="s">
        <v>436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141</v>
      </c>
      <c r="AU242" s="17" t="s">
        <v>86</v>
      </c>
    </row>
    <row r="243" s="13" customFormat="1">
      <c r="A243" s="13"/>
      <c r="B243" s="230"/>
      <c r="C243" s="231"/>
      <c r="D243" s="232" t="s">
        <v>143</v>
      </c>
      <c r="E243" s="233" t="s">
        <v>19</v>
      </c>
      <c r="F243" s="234" t="s">
        <v>437</v>
      </c>
      <c r="G243" s="231"/>
      <c r="H243" s="235">
        <v>1.204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143</v>
      </c>
      <c r="AU243" s="241" t="s">
        <v>86</v>
      </c>
      <c r="AV243" s="13" t="s">
        <v>86</v>
      </c>
      <c r="AW243" s="13" t="s">
        <v>37</v>
      </c>
      <c r="AX243" s="13" t="s">
        <v>84</v>
      </c>
      <c r="AY243" s="241" t="s">
        <v>131</v>
      </c>
    </row>
    <row r="244" s="2" customFormat="1" ht="21.75" customHeight="1">
      <c r="A244" s="38"/>
      <c r="B244" s="39"/>
      <c r="C244" s="212" t="s">
        <v>438</v>
      </c>
      <c r="D244" s="212" t="s">
        <v>134</v>
      </c>
      <c r="E244" s="213" t="s">
        <v>439</v>
      </c>
      <c r="F244" s="214" t="s">
        <v>440</v>
      </c>
      <c r="G244" s="215" t="s">
        <v>238</v>
      </c>
      <c r="H244" s="216">
        <v>6.8899999999999997</v>
      </c>
      <c r="I244" s="217"/>
      <c r="J244" s="218">
        <f>ROUND(I244*H244,2)</f>
        <v>0</v>
      </c>
      <c r="K244" s="214" t="s">
        <v>138</v>
      </c>
      <c r="L244" s="44"/>
      <c r="M244" s="219" t="s">
        <v>19</v>
      </c>
      <c r="N244" s="220" t="s">
        <v>48</v>
      </c>
      <c r="O244" s="84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3" t="s">
        <v>139</v>
      </c>
      <c r="AT244" s="223" t="s">
        <v>134</v>
      </c>
      <c r="AU244" s="223" t="s">
        <v>86</v>
      </c>
      <c r="AY244" s="17" t="s">
        <v>131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84</v>
      </c>
      <c r="BK244" s="224">
        <f>ROUND(I244*H244,2)</f>
        <v>0</v>
      </c>
      <c r="BL244" s="17" t="s">
        <v>139</v>
      </c>
      <c r="BM244" s="223" t="s">
        <v>441</v>
      </c>
    </row>
    <row r="245" s="2" customFormat="1">
      <c r="A245" s="38"/>
      <c r="B245" s="39"/>
      <c r="C245" s="40"/>
      <c r="D245" s="225" t="s">
        <v>141</v>
      </c>
      <c r="E245" s="40"/>
      <c r="F245" s="226" t="s">
        <v>442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141</v>
      </c>
      <c r="AU245" s="17" t="s">
        <v>86</v>
      </c>
    </row>
    <row r="246" s="13" customFormat="1">
      <c r="A246" s="13"/>
      <c r="B246" s="230"/>
      <c r="C246" s="231"/>
      <c r="D246" s="232" t="s">
        <v>143</v>
      </c>
      <c r="E246" s="233" t="s">
        <v>19</v>
      </c>
      <c r="F246" s="234" t="s">
        <v>443</v>
      </c>
      <c r="G246" s="231"/>
      <c r="H246" s="235">
        <v>6.8899999999999997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143</v>
      </c>
      <c r="AU246" s="241" t="s">
        <v>86</v>
      </c>
      <c r="AV246" s="13" t="s">
        <v>86</v>
      </c>
      <c r="AW246" s="13" t="s">
        <v>37</v>
      </c>
      <c r="AX246" s="13" t="s">
        <v>84</v>
      </c>
      <c r="AY246" s="241" t="s">
        <v>131</v>
      </c>
    </row>
    <row r="247" s="2" customFormat="1" ht="16.5" customHeight="1">
      <c r="A247" s="38"/>
      <c r="B247" s="39"/>
      <c r="C247" s="212" t="s">
        <v>444</v>
      </c>
      <c r="D247" s="212" t="s">
        <v>134</v>
      </c>
      <c r="E247" s="213" t="s">
        <v>445</v>
      </c>
      <c r="F247" s="214" t="s">
        <v>446</v>
      </c>
      <c r="G247" s="215" t="s">
        <v>179</v>
      </c>
      <c r="H247" s="216">
        <v>13.779999999999999</v>
      </c>
      <c r="I247" s="217"/>
      <c r="J247" s="218">
        <f>ROUND(I247*H247,2)</f>
        <v>0</v>
      </c>
      <c r="K247" s="214" t="s">
        <v>138</v>
      </c>
      <c r="L247" s="44"/>
      <c r="M247" s="219" t="s">
        <v>19</v>
      </c>
      <c r="N247" s="220" t="s">
        <v>48</v>
      </c>
      <c r="O247" s="84"/>
      <c r="P247" s="221">
        <f>O247*H247</f>
        <v>0</v>
      </c>
      <c r="Q247" s="221">
        <v>0.0014400000000000001</v>
      </c>
      <c r="R247" s="221">
        <f>Q247*H247</f>
        <v>0.019843200000000002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139</v>
      </c>
      <c r="AT247" s="223" t="s">
        <v>134</v>
      </c>
      <c r="AU247" s="223" t="s">
        <v>86</v>
      </c>
      <c r="AY247" s="17" t="s">
        <v>131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84</v>
      </c>
      <c r="BK247" s="224">
        <f>ROUND(I247*H247,2)</f>
        <v>0</v>
      </c>
      <c r="BL247" s="17" t="s">
        <v>139</v>
      </c>
      <c r="BM247" s="223" t="s">
        <v>447</v>
      </c>
    </row>
    <row r="248" s="2" customFormat="1">
      <c r="A248" s="38"/>
      <c r="B248" s="39"/>
      <c r="C248" s="40"/>
      <c r="D248" s="225" t="s">
        <v>141</v>
      </c>
      <c r="E248" s="40"/>
      <c r="F248" s="226" t="s">
        <v>448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141</v>
      </c>
      <c r="AU248" s="17" t="s">
        <v>86</v>
      </c>
    </row>
    <row r="249" s="13" customFormat="1">
      <c r="A249" s="13"/>
      <c r="B249" s="230"/>
      <c r="C249" s="231"/>
      <c r="D249" s="232" t="s">
        <v>143</v>
      </c>
      <c r="E249" s="233" t="s">
        <v>19</v>
      </c>
      <c r="F249" s="234" t="s">
        <v>449</v>
      </c>
      <c r="G249" s="231"/>
      <c r="H249" s="235">
        <v>13.779999999999999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143</v>
      </c>
      <c r="AU249" s="241" t="s">
        <v>86</v>
      </c>
      <c r="AV249" s="13" t="s">
        <v>86</v>
      </c>
      <c r="AW249" s="13" t="s">
        <v>37</v>
      </c>
      <c r="AX249" s="13" t="s">
        <v>84</v>
      </c>
      <c r="AY249" s="241" t="s">
        <v>131</v>
      </c>
    </row>
    <row r="250" s="2" customFormat="1" ht="16.5" customHeight="1">
      <c r="A250" s="38"/>
      <c r="B250" s="39"/>
      <c r="C250" s="212" t="s">
        <v>450</v>
      </c>
      <c r="D250" s="212" t="s">
        <v>134</v>
      </c>
      <c r="E250" s="213" t="s">
        <v>451</v>
      </c>
      <c r="F250" s="214" t="s">
        <v>452</v>
      </c>
      <c r="G250" s="215" t="s">
        <v>179</v>
      </c>
      <c r="H250" s="216">
        <v>13.779999999999999</v>
      </c>
      <c r="I250" s="217"/>
      <c r="J250" s="218">
        <f>ROUND(I250*H250,2)</f>
        <v>0</v>
      </c>
      <c r="K250" s="214" t="s">
        <v>138</v>
      </c>
      <c r="L250" s="44"/>
      <c r="M250" s="219" t="s">
        <v>19</v>
      </c>
      <c r="N250" s="220" t="s">
        <v>48</v>
      </c>
      <c r="O250" s="84"/>
      <c r="P250" s="221">
        <f>O250*H250</f>
        <v>0</v>
      </c>
      <c r="Q250" s="221">
        <v>4.0000000000000003E-05</v>
      </c>
      <c r="R250" s="221">
        <f>Q250*H250</f>
        <v>0.00055120000000000006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139</v>
      </c>
      <c r="AT250" s="223" t="s">
        <v>134</v>
      </c>
      <c r="AU250" s="223" t="s">
        <v>86</v>
      </c>
      <c r="AY250" s="17" t="s">
        <v>131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84</v>
      </c>
      <c r="BK250" s="224">
        <f>ROUND(I250*H250,2)</f>
        <v>0</v>
      </c>
      <c r="BL250" s="17" t="s">
        <v>139</v>
      </c>
      <c r="BM250" s="223" t="s">
        <v>453</v>
      </c>
    </row>
    <row r="251" s="2" customFormat="1">
      <c r="A251" s="38"/>
      <c r="B251" s="39"/>
      <c r="C251" s="40"/>
      <c r="D251" s="225" t="s">
        <v>141</v>
      </c>
      <c r="E251" s="40"/>
      <c r="F251" s="226" t="s">
        <v>454</v>
      </c>
      <c r="G251" s="40"/>
      <c r="H251" s="40"/>
      <c r="I251" s="227"/>
      <c r="J251" s="40"/>
      <c r="K251" s="40"/>
      <c r="L251" s="44"/>
      <c r="M251" s="228"/>
      <c r="N251" s="229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141</v>
      </c>
      <c r="AU251" s="17" t="s">
        <v>86</v>
      </c>
    </row>
    <row r="252" s="2" customFormat="1" ht="16.5" customHeight="1">
      <c r="A252" s="38"/>
      <c r="B252" s="39"/>
      <c r="C252" s="212" t="s">
        <v>455</v>
      </c>
      <c r="D252" s="212" t="s">
        <v>134</v>
      </c>
      <c r="E252" s="213" t="s">
        <v>456</v>
      </c>
      <c r="F252" s="214" t="s">
        <v>457</v>
      </c>
      <c r="G252" s="215" t="s">
        <v>214</v>
      </c>
      <c r="H252" s="216">
        <v>30</v>
      </c>
      <c r="I252" s="217"/>
      <c r="J252" s="218">
        <f>ROUND(I252*H252,2)</f>
        <v>0</v>
      </c>
      <c r="K252" s="214" t="s">
        <v>138</v>
      </c>
      <c r="L252" s="44"/>
      <c r="M252" s="219" t="s">
        <v>19</v>
      </c>
      <c r="N252" s="220" t="s">
        <v>48</v>
      </c>
      <c r="O252" s="84"/>
      <c r="P252" s="221">
        <f>O252*H252</f>
        <v>0</v>
      </c>
      <c r="Q252" s="221">
        <v>0.00013999999999999999</v>
      </c>
      <c r="R252" s="221">
        <f>Q252*H252</f>
        <v>0.0041999999999999997</v>
      </c>
      <c r="S252" s="221">
        <v>0</v>
      </c>
      <c r="T252" s="22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3" t="s">
        <v>139</v>
      </c>
      <c r="AT252" s="223" t="s">
        <v>134</v>
      </c>
      <c r="AU252" s="223" t="s">
        <v>86</v>
      </c>
      <c r="AY252" s="17" t="s">
        <v>131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7" t="s">
        <v>84</v>
      </c>
      <c r="BK252" s="224">
        <f>ROUND(I252*H252,2)</f>
        <v>0</v>
      </c>
      <c r="BL252" s="17" t="s">
        <v>139</v>
      </c>
      <c r="BM252" s="223" t="s">
        <v>458</v>
      </c>
    </row>
    <row r="253" s="2" customFormat="1">
      <c r="A253" s="38"/>
      <c r="B253" s="39"/>
      <c r="C253" s="40"/>
      <c r="D253" s="225" t="s">
        <v>141</v>
      </c>
      <c r="E253" s="40"/>
      <c r="F253" s="226" t="s">
        <v>459</v>
      </c>
      <c r="G253" s="40"/>
      <c r="H253" s="40"/>
      <c r="I253" s="227"/>
      <c r="J253" s="40"/>
      <c r="K253" s="40"/>
      <c r="L253" s="44"/>
      <c r="M253" s="228"/>
      <c r="N253" s="229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141</v>
      </c>
      <c r="AU253" s="17" t="s">
        <v>86</v>
      </c>
    </row>
    <row r="254" s="13" customFormat="1">
      <c r="A254" s="13"/>
      <c r="B254" s="230"/>
      <c r="C254" s="231"/>
      <c r="D254" s="232" t="s">
        <v>143</v>
      </c>
      <c r="E254" s="233" t="s">
        <v>19</v>
      </c>
      <c r="F254" s="234" t="s">
        <v>460</v>
      </c>
      <c r="G254" s="231"/>
      <c r="H254" s="235">
        <v>30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143</v>
      </c>
      <c r="AU254" s="241" t="s">
        <v>86</v>
      </c>
      <c r="AV254" s="13" t="s">
        <v>86</v>
      </c>
      <c r="AW254" s="13" t="s">
        <v>37</v>
      </c>
      <c r="AX254" s="13" t="s">
        <v>84</v>
      </c>
      <c r="AY254" s="241" t="s">
        <v>131</v>
      </c>
    </row>
    <row r="255" s="2" customFormat="1" ht="16.5" customHeight="1">
      <c r="A255" s="38"/>
      <c r="B255" s="39"/>
      <c r="C255" s="212" t="s">
        <v>461</v>
      </c>
      <c r="D255" s="212" t="s">
        <v>134</v>
      </c>
      <c r="E255" s="213" t="s">
        <v>462</v>
      </c>
      <c r="F255" s="214" t="s">
        <v>463</v>
      </c>
      <c r="G255" s="215" t="s">
        <v>214</v>
      </c>
      <c r="H255" s="216">
        <v>60</v>
      </c>
      <c r="I255" s="217"/>
      <c r="J255" s="218">
        <f>ROUND(I255*H255,2)</f>
        <v>0</v>
      </c>
      <c r="K255" s="214" t="s">
        <v>138</v>
      </c>
      <c r="L255" s="44"/>
      <c r="M255" s="219" t="s">
        <v>19</v>
      </c>
      <c r="N255" s="220" t="s">
        <v>48</v>
      </c>
      <c r="O255" s="84"/>
      <c r="P255" s="221">
        <f>O255*H255</f>
        <v>0</v>
      </c>
      <c r="Q255" s="221">
        <v>0.00014999999999999999</v>
      </c>
      <c r="R255" s="221">
        <f>Q255*H255</f>
        <v>0.0089999999999999993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139</v>
      </c>
      <c r="AT255" s="223" t="s">
        <v>134</v>
      </c>
      <c r="AU255" s="223" t="s">
        <v>86</v>
      </c>
      <c r="AY255" s="17" t="s">
        <v>131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84</v>
      </c>
      <c r="BK255" s="224">
        <f>ROUND(I255*H255,2)</f>
        <v>0</v>
      </c>
      <c r="BL255" s="17" t="s">
        <v>139</v>
      </c>
      <c r="BM255" s="223" t="s">
        <v>464</v>
      </c>
    </row>
    <row r="256" s="2" customFormat="1">
      <c r="A256" s="38"/>
      <c r="B256" s="39"/>
      <c r="C256" s="40"/>
      <c r="D256" s="225" t="s">
        <v>141</v>
      </c>
      <c r="E256" s="40"/>
      <c r="F256" s="226" t="s">
        <v>465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141</v>
      </c>
      <c r="AU256" s="17" t="s">
        <v>86</v>
      </c>
    </row>
    <row r="257" s="13" customFormat="1">
      <c r="A257" s="13"/>
      <c r="B257" s="230"/>
      <c r="C257" s="231"/>
      <c r="D257" s="232" t="s">
        <v>143</v>
      </c>
      <c r="E257" s="233" t="s">
        <v>19</v>
      </c>
      <c r="F257" s="234" t="s">
        <v>466</v>
      </c>
      <c r="G257" s="231"/>
      <c r="H257" s="235">
        <v>60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143</v>
      </c>
      <c r="AU257" s="241" t="s">
        <v>86</v>
      </c>
      <c r="AV257" s="13" t="s">
        <v>86</v>
      </c>
      <c r="AW257" s="13" t="s">
        <v>37</v>
      </c>
      <c r="AX257" s="13" t="s">
        <v>84</v>
      </c>
      <c r="AY257" s="241" t="s">
        <v>131</v>
      </c>
    </row>
    <row r="258" s="2" customFormat="1" ht="16.5" customHeight="1">
      <c r="A258" s="38"/>
      <c r="B258" s="39"/>
      <c r="C258" s="267" t="s">
        <v>467</v>
      </c>
      <c r="D258" s="267" t="s">
        <v>295</v>
      </c>
      <c r="E258" s="268" t="s">
        <v>468</v>
      </c>
      <c r="F258" s="269" t="s">
        <v>469</v>
      </c>
      <c r="G258" s="270" t="s">
        <v>298</v>
      </c>
      <c r="H258" s="271">
        <v>13.247999999999999</v>
      </c>
      <c r="I258" s="272"/>
      <c r="J258" s="273">
        <f>ROUND(I258*H258,2)</f>
        <v>0</v>
      </c>
      <c r="K258" s="269" t="s">
        <v>138</v>
      </c>
      <c r="L258" s="274"/>
      <c r="M258" s="275" t="s">
        <v>19</v>
      </c>
      <c r="N258" s="276" t="s">
        <v>48</v>
      </c>
      <c r="O258" s="84"/>
      <c r="P258" s="221">
        <f>O258*H258</f>
        <v>0</v>
      </c>
      <c r="Q258" s="221">
        <v>1</v>
      </c>
      <c r="R258" s="221">
        <f>Q258*H258</f>
        <v>13.247999999999999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218</v>
      </c>
      <c r="AT258" s="223" t="s">
        <v>295</v>
      </c>
      <c r="AU258" s="223" t="s">
        <v>86</v>
      </c>
      <c r="AY258" s="17" t="s">
        <v>131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84</v>
      </c>
      <c r="BK258" s="224">
        <f>ROUND(I258*H258,2)</f>
        <v>0</v>
      </c>
      <c r="BL258" s="17" t="s">
        <v>139</v>
      </c>
      <c r="BM258" s="223" t="s">
        <v>470</v>
      </c>
    </row>
    <row r="259" s="15" customFormat="1">
      <c r="A259" s="15"/>
      <c r="B259" s="256"/>
      <c r="C259" s="257"/>
      <c r="D259" s="232" t="s">
        <v>143</v>
      </c>
      <c r="E259" s="258" t="s">
        <v>19</v>
      </c>
      <c r="F259" s="259" t="s">
        <v>471</v>
      </c>
      <c r="G259" s="257"/>
      <c r="H259" s="258" t="s">
        <v>19</v>
      </c>
      <c r="I259" s="260"/>
      <c r="J259" s="257"/>
      <c r="K259" s="257"/>
      <c r="L259" s="261"/>
      <c r="M259" s="262"/>
      <c r="N259" s="263"/>
      <c r="O259" s="263"/>
      <c r="P259" s="263"/>
      <c r="Q259" s="263"/>
      <c r="R259" s="263"/>
      <c r="S259" s="263"/>
      <c r="T259" s="26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5" t="s">
        <v>143</v>
      </c>
      <c r="AU259" s="265" t="s">
        <v>86</v>
      </c>
      <c r="AV259" s="15" t="s">
        <v>84</v>
      </c>
      <c r="AW259" s="15" t="s">
        <v>37</v>
      </c>
      <c r="AX259" s="15" t="s">
        <v>77</v>
      </c>
      <c r="AY259" s="265" t="s">
        <v>131</v>
      </c>
    </row>
    <row r="260" s="13" customFormat="1">
      <c r="A260" s="13"/>
      <c r="B260" s="230"/>
      <c r="C260" s="231"/>
      <c r="D260" s="232" t="s">
        <v>143</v>
      </c>
      <c r="E260" s="233" t="s">
        <v>19</v>
      </c>
      <c r="F260" s="234" t="s">
        <v>472</v>
      </c>
      <c r="G260" s="231"/>
      <c r="H260" s="235">
        <v>5.2990000000000004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143</v>
      </c>
      <c r="AU260" s="241" t="s">
        <v>86</v>
      </c>
      <c r="AV260" s="13" t="s">
        <v>86</v>
      </c>
      <c r="AW260" s="13" t="s">
        <v>37</v>
      </c>
      <c r="AX260" s="13" t="s">
        <v>77</v>
      </c>
      <c r="AY260" s="241" t="s">
        <v>131</v>
      </c>
    </row>
    <row r="261" s="13" customFormat="1">
      <c r="A261" s="13"/>
      <c r="B261" s="230"/>
      <c r="C261" s="231"/>
      <c r="D261" s="232" t="s">
        <v>143</v>
      </c>
      <c r="E261" s="233" t="s">
        <v>19</v>
      </c>
      <c r="F261" s="234" t="s">
        <v>473</v>
      </c>
      <c r="G261" s="231"/>
      <c r="H261" s="235">
        <v>7.9489999999999998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143</v>
      </c>
      <c r="AU261" s="241" t="s">
        <v>86</v>
      </c>
      <c r="AV261" s="13" t="s">
        <v>86</v>
      </c>
      <c r="AW261" s="13" t="s">
        <v>37</v>
      </c>
      <c r="AX261" s="13" t="s">
        <v>77</v>
      </c>
      <c r="AY261" s="241" t="s">
        <v>131</v>
      </c>
    </row>
    <row r="262" s="14" customFormat="1">
      <c r="A262" s="14"/>
      <c r="B262" s="242"/>
      <c r="C262" s="243"/>
      <c r="D262" s="232" t="s">
        <v>143</v>
      </c>
      <c r="E262" s="244" t="s">
        <v>19</v>
      </c>
      <c r="F262" s="245" t="s">
        <v>146</v>
      </c>
      <c r="G262" s="243"/>
      <c r="H262" s="246">
        <v>13.247999999999999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2" t="s">
        <v>143</v>
      </c>
      <c r="AU262" s="252" t="s">
        <v>86</v>
      </c>
      <c r="AV262" s="14" t="s">
        <v>139</v>
      </c>
      <c r="AW262" s="14" t="s">
        <v>37</v>
      </c>
      <c r="AX262" s="14" t="s">
        <v>84</v>
      </c>
      <c r="AY262" s="252" t="s">
        <v>131</v>
      </c>
    </row>
    <row r="263" s="2" customFormat="1" ht="16.5" customHeight="1">
      <c r="A263" s="38"/>
      <c r="B263" s="39"/>
      <c r="C263" s="267" t="s">
        <v>474</v>
      </c>
      <c r="D263" s="267" t="s">
        <v>295</v>
      </c>
      <c r="E263" s="268" t="s">
        <v>475</v>
      </c>
      <c r="F263" s="269" t="s">
        <v>476</v>
      </c>
      <c r="G263" s="270" t="s">
        <v>238</v>
      </c>
      <c r="H263" s="271">
        <v>4.96</v>
      </c>
      <c r="I263" s="272"/>
      <c r="J263" s="273">
        <f>ROUND(I263*H263,2)</f>
        <v>0</v>
      </c>
      <c r="K263" s="269" t="s">
        <v>138</v>
      </c>
      <c r="L263" s="274"/>
      <c r="M263" s="275" t="s">
        <v>19</v>
      </c>
      <c r="N263" s="276" t="s">
        <v>48</v>
      </c>
      <c r="O263" s="84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3" t="s">
        <v>218</v>
      </c>
      <c r="AT263" s="223" t="s">
        <v>295</v>
      </c>
      <c r="AU263" s="223" t="s">
        <v>86</v>
      </c>
      <c r="AY263" s="17" t="s">
        <v>131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84</v>
      </c>
      <c r="BK263" s="224">
        <f>ROUND(I263*H263,2)</f>
        <v>0</v>
      </c>
      <c r="BL263" s="17" t="s">
        <v>139</v>
      </c>
      <c r="BM263" s="223" t="s">
        <v>477</v>
      </c>
    </row>
    <row r="264" s="15" customFormat="1">
      <c r="A264" s="15"/>
      <c r="B264" s="256"/>
      <c r="C264" s="257"/>
      <c r="D264" s="232" t="s">
        <v>143</v>
      </c>
      <c r="E264" s="258" t="s">
        <v>19</v>
      </c>
      <c r="F264" s="259" t="s">
        <v>471</v>
      </c>
      <c r="G264" s="257"/>
      <c r="H264" s="258" t="s">
        <v>19</v>
      </c>
      <c r="I264" s="260"/>
      <c r="J264" s="257"/>
      <c r="K264" s="257"/>
      <c r="L264" s="261"/>
      <c r="M264" s="262"/>
      <c r="N264" s="263"/>
      <c r="O264" s="263"/>
      <c r="P264" s="263"/>
      <c r="Q264" s="263"/>
      <c r="R264" s="263"/>
      <c r="S264" s="263"/>
      <c r="T264" s="26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5" t="s">
        <v>143</v>
      </c>
      <c r="AU264" s="265" t="s">
        <v>86</v>
      </c>
      <c r="AV264" s="15" t="s">
        <v>84</v>
      </c>
      <c r="AW264" s="15" t="s">
        <v>37</v>
      </c>
      <c r="AX264" s="15" t="s">
        <v>77</v>
      </c>
      <c r="AY264" s="265" t="s">
        <v>131</v>
      </c>
    </row>
    <row r="265" s="13" customFormat="1">
      <c r="A265" s="13"/>
      <c r="B265" s="230"/>
      <c r="C265" s="231"/>
      <c r="D265" s="232" t="s">
        <v>143</v>
      </c>
      <c r="E265" s="233" t="s">
        <v>19</v>
      </c>
      <c r="F265" s="234" t="s">
        <v>478</v>
      </c>
      <c r="G265" s="231"/>
      <c r="H265" s="235">
        <v>1.984</v>
      </c>
      <c r="I265" s="236"/>
      <c r="J265" s="231"/>
      <c r="K265" s="231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143</v>
      </c>
      <c r="AU265" s="241" t="s">
        <v>86</v>
      </c>
      <c r="AV265" s="13" t="s">
        <v>86</v>
      </c>
      <c r="AW265" s="13" t="s">
        <v>37</v>
      </c>
      <c r="AX265" s="13" t="s">
        <v>77</v>
      </c>
      <c r="AY265" s="241" t="s">
        <v>131</v>
      </c>
    </row>
    <row r="266" s="13" customFormat="1">
      <c r="A266" s="13"/>
      <c r="B266" s="230"/>
      <c r="C266" s="231"/>
      <c r="D266" s="232" t="s">
        <v>143</v>
      </c>
      <c r="E266" s="233" t="s">
        <v>19</v>
      </c>
      <c r="F266" s="234" t="s">
        <v>479</v>
      </c>
      <c r="G266" s="231"/>
      <c r="H266" s="235">
        <v>2.976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143</v>
      </c>
      <c r="AU266" s="241" t="s">
        <v>86</v>
      </c>
      <c r="AV266" s="13" t="s">
        <v>86</v>
      </c>
      <c r="AW266" s="13" t="s">
        <v>37</v>
      </c>
      <c r="AX266" s="13" t="s">
        <v>77</v>
      </c>
      <c r="AY266" s="241" t="s">
        <v>131</v>
      </c>
    </row>
    <row r="267" s="14" customFormat="1">
      <c r="A267" s="14"/>
      <c r="B267" s="242"/>
      <c r="C267" s="243"/>
      <c r="D267" s="232" t="s">
        <v>143</v>
      </c>
      <c r="E267" s="244" t="s">
        <v>19</v>
      </c>
      <c r="F267" s="245" t="s">
        <v>146</v>
      </c>
      <c r="G267" s="243"/>
      <c r="H267" s="246">
        <v>4.96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143</v>
      </c>
      <c r="AU267" s="252" t="s">
        <v>86</v>
      </c>
      <c r="AV267" s="14" t="s">
        <v>139</v>
      </c>
      <c r="AW267" s="14" t="s">
        <v>37</v>
      </c>
      <c r="AX267" s="14" t="s">
        <v>84</v>
      </c>
      <c r="AY267" s="252" t="s">
        <v>131</v>
      </c>
    </row>
    <row r="268" s="2" customFormat="1" ht="24.15" customHeight="1">
      <c r="A268" s="38"/>
      <c r="B268" s="39"/>
      <c r="C268" s="212" t="s">
        <v>480</v>
      </c>
      <c r="D268" s="212" t="s">
        <v>134</v>
      </c>
      <c r="E268" s="213" t="s">
        <v>481</v>
      </c>
      <c r="F268" s="214" t="s">
        <v>482</v>
      </c>
      <c r="G268" s="215" t="s">
        <v>208</v>
      </c>
      <c r="H268" s="216">
        <v>30</v>
      </c>
      <c r="I268" s="217"/>
      <c r="J268" s="218">
        <f>ROUND(I268*H268,2)</f>
        <v>0</v>
      </c>
      <c r="K268" s="214" t="s">
        <v>138</v>
      </c>
      <c r="L268" s="44"/>
      <c r="M268" s="219" t="s">
        <v>19</v>
      </c>
      <c r="N268" s="220" t="s">
        <v>48</v>
      </c>
      <c r="O268" s="84"/>
      <c r="P268" s="221">
        <f>O268*H268</f>
        <v>0</v>
      </c>
      <c r="Q268" s="221">
        <v>0.03739</v>
      </c>
      <c r="R268" s="221">
        <f>Q268*H268</f>
        <v>1.1216999999999999</v>
      </c>
      <c r="S268" s="221">
        <v>0</v>
      </c>
      <c r="T268" s="22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3" t="s">
        <v>139</v>
      </c>
      <c r="AT268" s="223" t="s">
        <v>134</v>
      </c>
      <c r="AU268" s="223" t="s">
        <v>86</v>
      </c>
      <c r="AY268" s="17" t="s">
        <v>131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7" t="s">
        <v>84</v>
      </c>
      <c r="BK268" s="224">
        <f>ROUND(I268*H268,2)</f>
        <v>0</v>
      </c>
      <c r="BL268" s="17" t="s">
        <v>139</v>
      </c>
      <c r="BM268" s="223" t="s">
        <v>483</v>
      </c>
    </row>
    <row r="269" s="2" customFormat="1">
      <c r="A269" s="38"/>
      <c r="B269" s="39"/>
      <c r="C269" s="40"/>
      <c r="D269" s="225" t="s">
        <v>141</v>
      </c>
      <c r="E269" s="40"/>
      <c r="F269" s="226" t="s">
        <v>484</v>
      </c>
      <c r="G269" s="40"/>
      <c r="H269" s="40"/>
      <c r="I269" s="227"/>
      <c r="J269" s="40"/>
      <c r="K269" s="40"/>
      <c r="L269" s="44"/>
      <c r="M269" s="228"/>
      <c r="N269" s="229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141</v>
      </c>
      <c r="AU269" s="17" t="s">
        <v>86</v>
      </c>
    </row>
    <row r="270" s="13" customFormat="1">
      <c r="A270" s="13"/>
      <c r="B270" s="230"/>
      <c r="C270" s="231"/>
      <c r="D270" s="232" t="s">
        <v>143</v>
      </c>
      <c r="E270" s="233" t="s">
        <v>19</v>
      </c>
      <c r="F270" s="234" t="s">
        <v>485</v>
      </c>
      <c r="G270" s="231"/>
      <c r="H270" s="235">
        <v>30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143</v>
      </c>
      <c r="AU270" s="241" t="s">
        <v>86</v>
      </c>
      <c r="AV270" s="13" t="s">
        <v>86</v>
      </c>
      <c r="AW270" s="13" t="s">
        <v>37</v>
      </c>
      <c r="AX270" s="13" t="s">
        <v>84</v>
      </c>
      <c r="AY270" s="241" t="s">
        <v>131</v>
      </c>
    </row>
    <row r="271" s="2" customFormat="1" ht="24.15" customHeight="1">
      <c r="A271" s="38"/>
      <c r="B271" s="39"/>
      <c r="C271" s="212" t="s">
        <v>486</v>
      </c>
      <c r="D271" s="212" t="s">
        <v>134</v>
      </c>
      <c r="E271" s="213" t="s">
        <v>487</v>
      </c>
      <c r="F271" s="214" t="s">
        <v>488</v>
      </c>
      <c r="G271" s="215" t="s">
        <v>208</v>
      </c>
      <c r="H271" s="216">
        <v>90</v>
      </c>
      <c r="I271" s="217"/>
      <c r="J271" s="218">
        <f>ROUND(I271*H271,2)</f>
        <v>0</v>
      </c>
      <c r="K271" s="214" t="s">
        <v>138</v>
      </c>
      <c r="L271" s="44"/>
      <c r="M271" s="219" t="s">
        <v>19</v>
      </c>
      <c r="N271" s="220" t="s">
        <v>48</v>
      </c>
      <c r="O271" s="84"/>
      <c r="P271" s="221">
        <f>O271*H271</f>
        <v>0</v>
      </c>
      <c r="Q271" s="221">
        <v>0.03739</v>
      </c>
      <c r="R271" s="221">
        <f>Q271*H271</f>
        <v>3.3651</v>
      </c>
      <c r="S271" s="221">
        <v>0</v>
      </c>
      <c r="T271" s="22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3" t="s">
        <v>139</v>
      </c>
      <c r="AT271" s="223" t="s">
        <v>134</v>
      </c>
      <c r="AU271" s="223" t="s">
        <v>86</v>
      </c>
      <c r="AY271" s="17" t="s">
        <v>131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7" t="s">
        <v>84</v>
      </c>
      <c r="BK271" s="224">
        <f>ROUND(I271*H271,2)</f>
        <v>0</v>
      </c>
      <c r="BL271" s="17" t="s">
        <v>139</v>
      </c>
      <c r="BM271" s="223" t="s">
        <v>489</v>
      </c>
    </row>
    <row r="272" s="2" customFormat="1">
      <c r="A272" s="38"/>
      <c r="B272" s="39"/>
      <c r="C272" s="40"/>
      <c r="D272" s="225" t="s">
        <v>141</v>
      </c>
      <c r="E272" s="40"/>
      <c r="F272" s="226" t="s">
        <v>490</v>
      </c>
      <c r="G272" s="40"/>
      <c r="H272" s="40"/>
      <c r="I272" s="227"/>
      <c r="J272" s="40"/>
      <c r="K272" s="40"/>
      <c r="L272" s="44"/>
      <c r="M272" s="228"/>
      <c r="N272" s="229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141</v>
      </c>
      <c r="AU272" s="17" t="s">
        <v>86</v>
      </c>
    </row>
    <row r="273" s="13" customFormat="1">
      <c r="A273" s="13"/>
      <c r="B273" s="230"/>
      <c r="C273" s="231"/>
      <c r="D273" s="232" t="s">
        <v>143</v>
      </c>
      <c r="E273" s="233" t="s">
        <v>19</v>
      </c>
      <c r="F273" s="234" t="s">
        <v>491</v>
      </c>
      <c r="G273" s="231"/>
      <c r="H273" s="235">
        <v>90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143</v>
      </c>
      <c r="AU273" s="241" t="s">
        <v>86</v>
      </c>
      <c r="AV273" s="13" t="s">
        <v>86</v>
      </c>
      <c r="AW273" s="13" t="s">
        <v>37</v>
      </c>
      <c r="AX273" s="13" t="s">
        <v>84</v>
      </c>
      <c r="AY273" s="241" t="s">
        <v>131</v>
      </c>
    </row>
    <row r="274" s="2" customFormat="1" ht="16.5" customHeight="1">
      <c r="A274" s="38"/>
      <c r="B274" s="39"/>
      <c r="C274" s="267" t="s">
        <v>492</v>
      </c>
      <c r="D274" s="267" t="s">
        <v>295</v>
      </c>
      <c r="E274" s="268" t="s">
        <v>493</v>
      </c>
      <c r="F274" s="269" t="s">
        <v>494</v>
      </c>
      <c r="G274" s="270" t="s">
        <v>208</v>
      </c>
      <c r="H274" s="271">
        <v>120</v>
      </c>
      <c r="I274" s="272"/>
      <c r="J274" s="273">
        <f>ROUND(I274*H274,2)</f>
        <v>0</v>
      </c>
      <c r="K274" s="269" t="s">
        <v>138</v>
      </c>
      <c r="L274" s="274"/>
      <c r="M274" s="275" t="s">
        <v>19</v>
      </c>
      <c r="N274" s="276" t="s">
        <v>48</v>
      </c>
      <c r="O274" s="84"/>
      <c r="P274" s="221">
        <f>O274*H274</f>
        <v>0</v>
      </c>
      <c r="Q274" s="221">
        <v>0.043400000000000001</v>
      </c>
      <c r="R274" s="221">
        <f>Q274*H274</f>
        <v>5.2080000000000002</v>
      </c>
      <c r="S274" s="221">
        <v>0</v>
      </c>
      <c r="T274" s="22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218</v>
      </c>
      <c r="AT274" s="223" t="s">
        <v>295</v>
      </c>
      <c r="AU274" s="223" t="s">
        <v>86</v>
      </c>
      <c r="AY274" s="17" t="s">
        <v>131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84</v>
      </c>
      <c r="BK274" s="224">
        <f>ROUND(I274*H274,2)</f>
        <v>0</v>
      </c>
      <c r="BL274" s="17" t="s">
        <v>139</v>
      </c>
      <c r="BM274" s="223" t="s">
        <v>495</v>
      </c>
    </row>
    <row r="275" s="13" customFormat="1">
      <c r="A275" s="13"/>
      <c r="B275" s="230"/>
      <c r="C275" s="231"/>
      <c r="D275" s="232" t="s">
        <v>143</v>
      </c>
      <c r="E275" s="233" t="s">
        <v>19</v>
      </c>
      <c r="F275" s="234" t="s">
        <v>496</v>
      </c>
      <c r="G275" s="231"/>
      <c r="H275" s="235">
        <v>120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143</v>
      </c>
      <c r="AU275" s="241" t="s">
        <v>86</v>
      </c>
      <c r="AV275" s="13" t="s">
        <v>86</v>
      </c>
      <c r="AW275" s="13" t="s">
        <v>37</v>
      </c>
      <c r="AX275" s="13" t="s">
        <v>84</v>
      </c>
      <c r="AY275" s="241" t="s">
        <v>131</v>
      </c>
    </row>
    <row r="276" s="2" customFormat="1" ht="16.5" customHeight="1">
      <c r="A276" s="38"/>
      <c r="B276" s="39"/>
      <c r="C276" s="212" t="s">
        <v>497</v>
      </c>
      <c r="D276" s="212" t="s">
        <v>134</v>
      </c>
      <c r="E276" s="213" t="s">
        <v>498</v>
      </c>
      <c r="F276" s="214" t="s">
        <v>499</v>
      </c>
      <c r="G276" s="215" t="s">
        <v>137</v>
      </c>
      <c r="H276" s="216">
        <v>20</v>
      </c>
      <c r="I276" s="217"/>
      <c r="J276" s="218">
        <f>ROUND(I276*H276,2)</f>
        <v>0</v>
      </c>
      <c r="K276" s="214" t="s">
        <v>138</v>
      </c>
      <c r="L276" s="44"/>
      <c r="M276" s="219" t="s">
        <v>19</v>
      </c>
      <c r="N276" s="220" t="s">
        <v>48</v>
      </c>
      <c r="O276" s="84"/>
      <c r="P276" s="221">
        <f>O276*H276</f>
        <v>0</v>
      </c>
      <c r="Q276" s="221">
        <v>0.00071000000000000002</v>
      </c>
      <c r="R276" s="221">
        <f>Q276*H276</f>
        <v>0.014200000000000001</v>
      </c>
      <c r="S276" s="221">
        <v>0</v>
      </c>
      <c r="T276" s="22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3" t="s">
        <v>139</v>
      </c>
      <c r="AT276" s="223" t="s">
        <v>134</v>
      </c>
      <c r="AU276" s="223" t="s">
        <v>86</v>
      </c>
      <c r="AY276" s="17" t="s">
        <v>131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7" t="s">
        <v>84</v>
      </c>
      <c r="BK276" s="224">
        <f>ROUND(I276*H276,2)</f>
        <v>0</v>
      </c>
      <c r="BL276" s="17" t="s">
        <v>139</v>
      </c>
      <c r="BM276" s="223" t="s">
        <v>500</v>
      </c>
    </row>
    <row r="277" s="2" customFormat="1">
      <c r="A277" s="38"/>
      <c r="B277" s="39"/>
      <c r="C277" s="40"/>
      <c r="D277" s="225" t="s">
        <v>141</v>
      </c>
      <c r="E277" s="40"/>
      <c r="F277" s="226" t="s">
        <v>501</v>
      </c>
      <c r="G277" s="40"/>
      <c r="H277" s="40"/>
      <c r="I277" s="227"/>
      <c r="J277" s="40"/>
      <c r="K277" s="40"/>
      <c r="L277" s="44"/>
      <c r="M277" s="228"/>
      <c r="N277" s="229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141</v>
      </c>
      <c r="AU277" s="17" t="s">
        <v>86</v>
      </c>
    </row>
    <row r="278" s="13" customFormat="1">
      <c r="A278" s="13"/>
      <c r="B278" s="230"/>
      <c r="C278" s="231"/>
      <c r="D278" s="232" t="s">
        <v>143</v>
      </c>
      <c r="E278" s="233" t="s">
        <v>19</v>
      </c>
      <c r="F278" s="234" t="s">
        <v>502</v>
      </c>
      <c r="G278" s="231"/>
      <c r="H278" s="235">
        <v>20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143</v>
      </c>
      <c r="AU278" s="241" t="s">
        <v>86</v>
      </c>
      <c r="AV278" s="13" t="s">
        <v>86</v>
      </c>
      <c r="AW278" s="13" t="s">
        <v>37</v>
      </c>
      <c r="AX278" s="13" t="s">
        <v>84</v>
      </c>
      <c r="AY278" s="241" t="s">
        <v>131</v>
      </c>
    </row>
    <row r="279" s="2" customFormat="1" ht="16.5" customHeight="1">
      <c r="A279" s="38"/>
      <c r="B279" s="39"/>
      <c r="C279" s="267" t="s">
        <v>503</v>
      </c>
      <c r="D279" s="267" t="s">
        <v>295</v>
      </c>
      <c r="E279" s="268" t="s">
        <v>504</v>
      </c>
      <c r="F279" s="269" t="s">
        <v>505</v>
      </c>
      <c r="G279" s="270" t="s">
        <v>298</v>
      </c>
      <c r="H279" s="271">
        <v>0.502</v>
      </c>
      <c r="I279" s="272"/>
      <c r="J279" s="273">
        <f>ROUND(I279*H279,2)</f>
        <v>0</v>
      </c>
      <c r="K279" s="269" t="s">
        <v>138</v>
      </c>
      <c r="L279" s="274"/>
      <c r="M279" s="275" t="s">
        <v>19</v>
      </c>
      <c r="N279" s="276" t="s">
        <v>48</v>
      </c>
      <c r="O279" s="84"/>
      <c r="P279" s="221">
        <f>O279*H279</f>
        <v>0</v>
      </c>
      <c r="Q279" s="221">
        <v>1</v>
      </c>
      <c r="R279" s="221">
        <f>Q279*H279</f>
        <v>0.502</v>
      </c>
      <c r="S279" s="221">
        <v>0</v>
      </c>
      <c r="T279" s="22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3" t="s">
        <v>218</v>
      </c>
      <c r="AT279" s="223" t="s">
        <v>295</v>
      </c>
      <c r="AU279" s="223" t="s">
        <v>86</v>
      </c>
      <c r="AY279" s="17" t="s">
        <v>131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7" t="s">
        <v>84</v>
      </c>
      <c r="BK279" s="224">
        <f>ROUND(I279*H279,2)</f>
        <v>0</v>
      </c>
      <c r="BL279" s="17" t="s">
        <v>139</v>
      </c>
      <c r="BM279" s="223" t="s">
        <v>506</v>
      </c>
    </row>
    <row r="280" s="13" customFormat="1">
      <c r="A280" s="13"/>
      <c r="B280" s="230"/>
      <c r="C280" s="231"/>
      <c r="D280" s="232" t="s">
        <v>143</v>
      </c>
      <c r="E280" s="233" t="s">
        <v>19</v>
      </c>
      <c r="F280" s="234" t="s">
        <v>507</v>
      </c>
      <c r="G280" s="231"/>
      <c r="H280" s="235">
        <v>0.502</v>
      </c>
      <c r="I280" s="236"/>
      <c r="J280" s="231"/>
      <c r="K280" s="231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143</v>
      </c>
      <c r="AU280" s="241" t="s">
        <v>86</v>
      </c>
      <c r="AV280" s="13" t="s">
        <v>86</v>
      </c>
      <c r="AW280" s="13" t="s">
        <v>37</v>
      </c>
      <c r="AX280" s="13" t="s">
        <v>84</v>
      </c>
      <c r="AY280" s="241" t="s">
        <v>131</v>
      </c>
    </row>
    <row r="281" s="12" customFormat="1" ht="22.8" customHeight="1">
      <c r="A281" s="12"/>
      <c r="B281" s="196"/>
      <c r="C281" s="197"/>
      <c r="D281" s="198" t="s">
        <v>76</v>
      </c>
      <c r="E281" s="210" t="s">
        <v>152</v>
      </c>
      <c r="F281" s="210" t="s">
        <v>508</v>
      </c>
      <c r="G281" s="197"/>
      <c r="H281" s="197"/>
      <c r="I281" s="200"/>
      <c r="J281" s="211">
        <f>BK281</f>
        <v>0</v>
      </c>
      <c r="K281" s="197"/>
      <c r="L281" s="202"/>
      <c r="M281" s="203"/>
      <c r="N281" s="204"/>
      <c r="O281" s="204"/>
      <c r="P281" s="205">
        <f>SUM(P282:P362)</f>
        <v>0</v>
      </c>
      <c r="Q281" s="204"/>
      <c r="R281" s="205">
        <f>SUM(R282:R362)</f>
        <v>85.916565759999997</v>
      </c>
      <c r="S281" s="204"/>
      <c r="T281" s="206">
        <f>SUM(T282:T362)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7" t="s">
        <v>84</v>
      </c>
      <c r="AT281" s="208" t="s">
        <v>76</v>
      </c>
      <c r="AU281" s="208" t="s">
        <v>84</v>
      </c>
      <c r="AY281" s="207" t="s">
        <v>131</v>
      </c>
      <c r="BK281" s="209">
        <f>SUM(BK282:BK362)</f>
        <v>0</v>
      </c>
    </row>
    <row r="282" s="2" customFormat="1" ht="16.5" customHeight="1">
      <c r="A282" s="38"/>
      <c r="B282" s="39"/>
      <c r="C282" s="212" t="s">
        <v>509</v>
      </c>
      <c r="D282" s="212" t="s">
        <v>134</v>
      </c>
      <c r="E282" s="213" t="s">
        <v>510</v>
      </c>
      <c r="F282" s="214" t="s">
        <v>511</v>
      </c>
      <c r="G282" s="215" t="s">
        <v>137</v>
      </c>
      <c r="H282" s="216">
        <v>21</v>
      </c>
      <c r="I282" s="217"/>
      <c r="J282" s="218">
        <f>ROUND(I282*H282,2)</f>
        <v>0</v>
      </c>
      <c r="K282" s="214" t="s">
        <v>138</v>
      </c>
      <c r="L282" s="44"/>
      <c r="M282" s="219" t="s">
        <v>19</v>
      </c>
      <c r="N282" s="220" t="s">
        <v>48</v>
      </c>
      <c r="O282" s="84"/>
      <c r="P282" s="221">
        <f>O282*H282</f>
        <v>0</v>
      </c>
      <c r="Q282" s="221">
        <v>0.00132</v>
      </c>
      <c r="R282" s="221">
        <f>Q282*H282</f>
        <v>0.027720000000000002</v>
      </c>
      <c r="S282" s="221">
        <v>0</v>
      </c>
      <c r="T282" s="22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3" t="s">
        <v>139</v>
      </c>
      <c r="AT282" s="223" t="s">
        <v>134</v>
      </c>
      <c r="AU282" s="223" t="s">
        <v>86</v>
      </c>
      <c r="AY282" s="17" t="s">
        <v>131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7" t="s">
        <v>84</v>
      </c>
      <c r="BK282" s="224">
        <f>ROUND(I282*H282,2)</f>
        <v>0</v>
      </c>
      <c r="BL282" s="17" t="s">
        <v>139</v>
      </c>
      <c r="BM282" s="223" t="s">
        <v>512</v>
      </c>
    </row>
    <row r="283" s="2" customFormat="1">
      <c r="A283" s="38"/>
      <c r="B283" s="39"/>
      <c r="C283" s="40"/>
      <c r="D283" s="225" t="s">
        <v>141</v>
      </c>
      <c r="E283" s="40"/>
      <c r="F283" s="226" t="s">
        <v>513</v>
      </c>
      <c r="G283" s="40"/>
      <c r="H283" s="40"/>
      <c r="I283" s="227"/>
      <c r="J283" s="40"/>
      <c r="K283" s="40"/>
      <c r="L283" s="44"/>
      <c r="M283" s="228"/>
      <c r="N283" s="229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141</v>
      </c>
      <c r="AU283" s="17" t="s">
        <v>86</v>
      </c>
    </row>
    <row r="284" s="13" customFormat="1">
      <c r="A284" s="13"/>
      <c r="B284" s="230"/>
      <c r="C284" s="231"/>
      <c r="D284" s="232" t="s">
        <v>143</v>
      </c>
      <c r="E284" s="233" t="s">
        <v>19</v>
      </c>
      <c r="F284" s="234" t="s">
        <v>514</v>
      </c>
      <c r="G284" s="231"/>
      <c r="H284" s="235">
        <v>21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143</v>
      </c>
      <c r="AU284" s="241" t="s">
        <v>86</v>
      </c>
      <c r="AV284" s="13" t="s">
        <v>86</v>
      </c>
      <c r="AW284" s="13" t="s">
        <v>37</v>
      </c>
      <c r="AX284" s="13" t="s">
        <v>84</v>
      </c>
      <c r="AY284" s="241" t="s">
        <v>131</v>
      </c>
    </row>
    <row r="285" s="2" customFormat="1" ht="16.5" customHeight="1">
      <c r="A285" s="38"/>
      <c r="B285" s="39"/>
      <c r="C285" s="267" t="s">
        <v>515</v>
      </c>
      <c r="D285" s="267" t="s">
        <v>295</v>
      </c>
      <c r="E285" s="268" t="s">
        <v>516</v>
      </c>
      <c r="F285" s="269" t="s">
        <v>517</v>
      </c>
      <c r="G285" s="270" t="s">
        <v>137</v>
      </c>
      <c r="H285" s="271">
        <v>21</v>
      </c>
      <c r="I285" s="272"/>
      <c r="J285" s="273">
        <f>ROUND(I285*H285,2)</f>
        <v>0</v>
      </c>
      <c r="K285" s="269" t="s">
        <v>518</v>
      </c>
      <c r="L285" s="274"/>
      <c r="M285" s="275" t="s">
        <v>19</v>
      </c>
      <c r="N285" s="276" t="s">
        <v>48</v>
      </c>
      <c r="O285" s="84"/>
      <c r="P285" s="221">
        <f>O285*H285</f>
        <v>0</v>
      </c>
      <c r="Q285" s="221">
        <v>0.0048700000000000002</v>
      </c>
      <c r="R285" s="221">
        <f>Q285*H285</f>
        <v>0.10227</v>
      </c>
      <c r="S285" s="221">
        <v>0</v>
      </c>
      <c r="T285" s="22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3" t="s">
        <v>218</v>
      </c>
      <c r="AT285" s="223" t="s">
        <v>295</v>
      </c>
      <c r="AU285" s="223" t="s">
        <v>86</v>
      </c>
      <c r="AY285" s="17" t="s">
        <v>131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7" t="s">
        <v>84</v>
      </c>
      <c r="BK285" s="224">
        <f>ROUND(I285*H285,2)</f>
        <v>0</v>
      </c>
      <c r="BL285" s="17" t="s">
        <v>139</v>
      </c>
      <c r="BM285" s="223" t="s">
        <v>519</v>
      </c>
    </row>
    <row r="286" s="2" customFormat="1" ht="16.5" customHeight="1">
      <c r="A286" s="38"/>
      <c r="B286" s="39"/>
      <c r="C286" s="212" t="s">
        <v>520</v>
      </c>
      <c r="D286" s="212" t="s">
        <v>134</v>
      </c>
      <c r="E286" s="213" t="s">
        <v>521</v>
      </c>
      <c r="F286" s="214" t="s">
        <v>522</v>
      </c>
      <c r="G286" s="215" t="s">
        <v>238</v>
      </c>
      <c r="H286" s="216">
        <v>3.96</v>
      </c>
      <c r="I286" s="217"/>
      <c r="J286" s="218">
        <f>ROUND(I286*H286,2)</f>
        <v>0</v>
      </c>
      <c r="K286" s="214" t="s">
        <v>138</v>
      </c>
      <c r="L286" s="44"/>
      <c r="M286" s="219" t="s">
        <v>19</v>
      </c>
      <c r="N286" s="220" t="s">
        <v>48</v>
      </c>
      <c r="O286" s="84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3" t="s">
        <v>139</v>
      </c>
      <c r="AT286" s="223" t="s">
        <v>134</v>
      </c>
      <c r="AU286" s="223" t="s">
        <v>86</v>
      </c>
      <c r="AY286" s="17" t="s">
        <v>131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7" t="s">
        <v>84</v>
      </c>
      <c r="BK286" s="224">
        <f>ROUND(I286*H286,2)</f>
        <v>0</v>
      </c>
      <c r="BL286" s="17" t="s">
        <v>139</v>
      </c>
      <c r="BM286" s="223" t="s">
        <v>523</v>
      </c>
    </row>
    <row r="287" s="2" customFormat="1">
      <c r="A287" s="38"/>
      <c r="B287" s="39"/>
      <c r="C287" s="40"/>
      <c r="D287" s="225" t="s">
        <v>141</v>
      </c>
      <c r="E287" s="40"/>
      <c r="F287" s="226" t="s">
        <v>524</v>
      </c>
      <c r="G287" s="40"/>
      <c r="H287" s="40"/>
      <c r="I287" s="227"/>
      <c r="J287" s="40"/>
      <c r="K287" s="40"/>
      <c r="L287" s="44"/>
      <c r="M287" s="228"/>
      <c r="N287" s="229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141</v>
      </c>
      <c r="AU287" s="17" t="s">
        <v>86</v>
      </c>
    </row>
    <row r="288" s="13" customFormat="1">
      <c r="A288" s="13"/>
      <c r="B288" s="230"/>
      <c r="C288" s="231"/>
      <c r="D288" s="232" t="s">
        <v>143</v>
      </c>
      <c r="E288" s="233" t="s">
        <v>19</v>
      </c>
      <c r="F288" s="234" t="s">
        <v>525</v>
      </c>
      <c r="G288" s="231"/>
      <c r="H288" s="235">
        <v>3.96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143</v>
      </c>
      <c r="AU288" s="241" t="s">
        <v>86</v>
      </c>
      <c r="AV288" s="13" t="s">
        <v>86</v>
      </c>
      <c r="AW288" s="13" t="s">
        <v>37</v>
      </c>
      <c r="AX288" s="13" t="s">
        <v>84</v>
      </c>
      <c r="AY288" s="241" t="s">
        <v>131</v>
      </c>
    </row>
    <row r="289" s="2" customFormat="1" ht="16.5" customHeight="1">
      <c r="A289" s="38"/>
      <c r="B289" s="39"/>
      <c r="C289" s="212" t="s">
        <v>526</v>
      </c>
      <c r="D289" s="212" t="s">
        <v>134</v>
      </c>
      <c r="E289" s="213" t="s">
        <v>527</v>
      </c>
      <c r="F289" s="214" t="s">
        <v>528</v>
      </c>
      <c r="G289" s="215" t="s">
        <v>238</v>
      </c>
      <c r="H289" s="216">
        <v>4.6100000000000003</v>
      </c>
      <c r="I289" s="217"/>
      <c r="J289" s="218">
        <f>ROUND(I289*H289,2)</f>
        <v>0</v>
      </c>
      <c r="K289" s="214" t="s">
        <v>138</v>
      </c>
      <c r="L289" s="44"/>
      <c r="M289" s="219" t="s">
        <v>19</v>
      </c>
      <c r="N289" s="220" t="s">
        <v>48</v>
      </c>
      <c r="O289" s="84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3" t="s">
        <v>139</v>
      </c>
      <c r="AT289" s="223" t="s">
        <v>134</v>
      </c>
      <c r="AU289" s="223" t="s">
        <v>86</v>
      </c>
      <c r="AY289" s="17" t="s">
        <v>131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84</v>
      </c>
      <c r="BK289" s="224">
        <f>ROUND(I289*H289,2)</f>
        <v>0</v>
      </c>
      <c r="BL289" s="17" t="s">
        <v>139</v>
      </c>
      <c r="BM289" s="223" t="s">
        <v>529</v>
      </c>
    </row>
    <row r="290" s="2" customFormat="1">
      <c r="A290" s="38"/>
      <c r="B290" s="39"/>
      <c r="C290" s="40"/>
      <c r="D290" s="225" t="s">
        <v>141</v>
      </c>
      <c r="E290" s="40"/>
      <c r="F290" s="226" t="s">
        <v>530</v>
      </c>
      <c r="G290" s="40"/>
      <c r="H290" s="40"/>
      <c r="I290" s="227"/>
      <c r="J290" s="40"/>
      <c r="K290" s="40"/>
      <c r="L290" s="44"/>
      <c r="M290" s="228"/>
      <c r="N290" s="229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141</v>
      </c>
      <c r="AU290" s="17" t="s">
        <v>86</v>
      </c>
    </row>
    <row r="291" s="13" customFormat="1">
      <c r="A291" s="13"/>
      <c r="B291" s="230"/>
      <c r="C291" s="231"/>
      <c r="D291" s="232" t="s">
        <v>143</v>
      </c>
      <c r="E291" s="233" t="s">
        <v>19</v>
      </c>
      <c r="F291" s="234" t="s">
        <v>531</v>
      </c>
      <c r="G291" s="231"/>
      <c r="H291" s="235">
        <v>4.6100000000000003</v>
      </c>
      <c r="I291" s="236"/>
      <c r="J291" s="231"/>
      <c r="K291" s="231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143</v>
      </c>
      <c r="AU291" s="241" t="s">
        <v>86</v>
      </c>
      <c r="AV291" s="13" t="s">
        <v>86</v>
      </c>
      <c r="AW291" s="13" t="s">
        <v>37</v>
      </c>
      <c r="AX291" s="13" t="s">
        <v>84</v>
      </c>
      <c r="AY291" s="241" t="s">
        <v>131</v>
      </c>
    </row>
    <row r="292" s="2" customFormat="1" ht="16.5" customHeight="1">
      <c r="A292" s="38"/>
      <c r="B292" s="39"/>
      <c r="C292" s="212" t="s">
        <v>532</v>
      </c>
      <c r="D292" s="212" t="s">
        <v>134</v>
      </c>
      <c r="E292" s="213" t="s">
        <v>533</v>
      </c>
      <c r="F292" s="214" t="s">
        <v>534</v>
      </c>
      <c r="G292" s="215" t="s">
        <v>238</v>
      </c>
      <c r="H292" s="216">
        <v>4.6100000000000003</v>
      </c>
      <c r="I292" s="217"/>
      <c r="J292" s="218">
        <f>ROUND(I292*H292,2)</f>
        <v>0</v>
      </c>
      <c r="K292" s="214" t="s">
        <v>138</v>
      </c>
      <c r="L292" s="44"/>
      <c r="M292" s="219" t="s">
        <v>19</v>
      </c>
      <c r="N292" s="220" t="s">
        <v>48</v>
      </c>
      <c r="O292" s="84"/>
      <c r="P292" s="221">
        <f>O292*H292</f>
        <v>0</v>
      </c>
      <c r="Q292" s="221">
        <v>0.048579999999999998</v>
      </c>
      <c r="R292" s="221">
        <f>Q292*H292</f>
        <v>0.22395380000000001</v>
      </c>
      <c r="S292" s="221">
        <v>0</v>
      </c>
      <c r="T292" s="22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3" t="s">
        <v>139</v>
      </c>
      <c r="AT292" s="223" t="s">
        <v>134</v>
      </c>
      <c r="AU292" s="223" t="s">
        <v>86</v>
      </c>
      <c r="AY292" s="17" t="s">
        <v>131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7" t="s">
        <v>84</v>
      </c>
      <c r="BK292" s="224">
        <f>ROUND(I292*H292,2)</f>
        <v>0</v>
      </c>
      <c r="BL292" s="17" t="s">
        <v>139</v>
      </c>
      <c r="BM292" s="223" t="s">
        <v>535</v>
      </c>
    </row>
    <row r="293" s="2" customFormat="1">
      <c r="A293" s="38"/>
      <c r="B293" s="39"/>
      <c r="C293" s="40"/>
      <c r="D293" s="225" t="s">
        <v>141</v>
      </c>
      <c r="E293" s="40"/>
      <c r="F293" s="226" t="s">
        <v>536</v>
      </c>
      <c r="G293" s="40"/>
      <c r="H293" s="40"/>
      <c r="I293" s="227"/>
      <c r="J293" s="40"/>
      <c r="K293" s="40"/>
      <c r="L293" s="44"/>
      <c r="M293" s="228"/>
      <c r="N293" s="229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141</v>
      </c>
      <c r="AU293" s="17" t="s">
        <v>86</v>
      </c>
    </row>
    <row r="294" s="2" customFormat="1" ht="21.75" customHeight="1">
      <c r="A294" s="38"/>
      <c r="B294" s="39"/>
      <c r="C294" s="212" t="s">
        <v>537</v>
      </c>
      <c r="D294" s="212" t="s">
        <v>134</v>
      </c>
      <c r="E294" s="213" t="s">
        <v>538</v>
      </c>
      <c r="F294" s="214" t="s">
        <v>539</v>
      </c>
      <c r="G294" s="215" t="s">
        <v>179</v>
      </c>
      <c r="H294" s="216">
        <v>14.73</v>
      </c>
      <c r="I294" s="217"/>
      <c r="J294" s="218">
        <f>ROUND(I294*H294,2)</f>
        <v>0</v>
      </c>
      <c r="K294" s="214" t="s">
        <v>138</v>
      </c>
      <c r="L294" s="44"/>
      <c r="M294" s="219" t="s">
        <v>19</v>
      </c>
      <c r="N294" s="220" t="s">
        <v>48</v>
      </c>
      <c r="O294" s="84"/>
      <c r="P294" s="221">
        <f>O294*H294</f>
        <v>0</v>
      </c>
      <c r="Q294" s="221">
        <v>0.025190000000000001</v>
      </c>
      <c r="R294" s="221">
        <f>Q294*H294</f>
        <v>0.37104870000000001</v>
      </c>
      <c r="S294" s="221">
        <v>0</v>
      </c>
      <c r="T294" s="22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3" t="s">
        <v>139</v>
      </c>
      <c r="AT294" s="223" t="s">
        <v>134</v>
      </c>
      <c r="AU294" s="223" t="s">
        <v>86</v>
      </c>
      <c r="AY294" s="17" t="s">
        <v>131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7" t="s">
        <v>84</v>
      </c>
      <c r="BK294" s="224">
        <f>ROUND(I294*H294,2)</f>
        <v>0</v>
      </c>
      <c r="BL294" s="17" t="s">
        <v>139</v>
      </c>
      <c r="BM294" s="223" t="s">
        <v>540</v>
      </c>
    </row>
    <row r="295" s="2" customFormat="1">
      <c r="A295" s="38"/>
      <c r="B295" s="39"/>
      <c r="C295" s="40"/>
      <c r="D295" s="225" t="s">
        <v>141</v>
      </c>
      <c r="E295" s="40"/>
      <c r="F295" s="226" t="s">
        <v>541</v>
      </c>
      <c r="G295" s="40"/>
      <c r="H295" s="40"/>
      <c r="I295" s="227"/>
      <c r="J295" s="40"/>
      <c r="K295" s="40"/>
      <c r="L295" s="44"/>
      <c r="M295" s="228"/>
      <c r="N295" s="229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141</v>
      </c>
      <c r="AU295" s="17" t="s">
        <v>86</v>
      </c>
    </row>
    <row r="296" s="13" customFormat="1">
      <c r="A296" s="13"/>
      <c r="B296" s="230"/>
      <c r="C296" s="231"/>
      <c r="D296" s="232" t="s">
        <v>143</v>
      </c>
      <c r="E296" s="233" t="s">
        <v>19</v>
      </c>
      <c r="F296" s="234" t="s">
        <v>542</v>
      </c>
      <c r="G296" s="231"/>
      <c r="H296" s="235">
        <v>14.73</v>
      </c>
      <c r="I296" s="236"/>
      <c r="J296" s="231"/>
      <c r="K296" s="231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143</v>
      </c>
      <c r="AU296" s="241" t="s">
        <v>86</v>
      </c>
      <c r="AV296" s="13" t="s">
        <v>86</v>
      </c>
      <c r="AW296" s="13" t="s">
        <v>37</v>
      </c>
      <c r="AX296" s="13" t="s">
        <v>84</v>
      </c>
      <c r="AY296" s="241" t="s">
        <v>131</v>
      </c>
    </row>
    <row r="297" s="2" customFormat="1" ht="21.75" customHeight="1">
      <c r="A297" s="38"/>
      <c r="B297" s="39"/>
      <c r="C297" s="212" t="s">
        <v>543</v>
      </c>
      <c r="D297" s="212" t="s">
        <v>134</v>
      </c>
      <c r="E297" s="213" t="s">
        <v>544</v>
      </c>
      <c r="F297" s="214" t="s">
        <v>545</v>
      </c>
      <c r="G297" s="215" t="s">
        <v>179</v>
      </c>
      <c r="H297" s="216">
        <v>14.73</v>
      </c>
      <c r="I297" s="217"/>
      <c r="J297" s="218">
        <f>ROUND(I297*H297,2)</f>
        <v>0</v>
      </c>
      <c r="K297" s="214" t="s">
        <v>138</v>
      </c>
      <c r="L297" s="44"/>
      <c r="M297" s="219" t="s">
        <v>19</v>
      </c>
      <c r="N297" s="220" t="s">
        <v>48</v>
      </c>
      <c r="O297" s="84"/>
      <c r="P297" s="221">
        <f>O297*H297</f>
        <v>0</v>
      </c>
      <c r="Q297" s="221">
        <v>0</v>
      </c>
      <c r="R297" s="221">
        <f>Q297*H297</f>
        <v>0</v>
      </c>
      <c r="S297" s="221">
        <v>0</v>
      </c>
      <c r="T297" s="22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3" t="s">
        <v>139</v>
      </c>
      <c r="AT297" s="223" t="s">
        <v>134</v>
      </c>
      <c r="AU297" s="223" t="s">
        <v>86</v>
      </c>
      <c r="AY297" s="17" t="s">
        <v>131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7" t="s">
        <v>84</v>
      </c>
      <c r="BK297" s="224">
        <f>ROUND(I297*H297,2)</f>
        <v>0</v>
      </c>
      <c r="BL297" s="17" t="s">
        <v>139</v>
      </c>
      <c r="BM297" s="223" t="s">
        <v>546</v>
      </c>
    </row>
    <row r="298" s="2" customFormat="1">
      <c r="A298" s="38"/>
      <c r="B298" s="39"/>
      <c r="C298" s="40"/>
      <c r="D298" s="225" t="s">
        <v>141</v>
      </c>
      <c r="E298" s="40"/>
      <c r="F298" s="226" t="s">
        <v>547</v>
      </c>
      <c r="G298" s="40"/>
      <c r="H298" s="40"/>
      <c r="I298" s="227"/>
      <c r="J298" s="40"/>
      <c r="K298" s="40"/>
      <c r="L298" s="44"/>
      <c r="M298" s="228"/>
      <c r="N298" s="229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141</v>
      </c>
      <c r="AU298" s="17" t="s">
        <v>86</v>
      </c>
    </row>
    <row r="299" s="2" customFormat="1" ht="16.5" customHeight="1">
      <c r="A299" s="38"/>
      <c r="B299" s="39"/>
      <c r="C299" s="212" t="s">
        <v>548</v>
      </c>
      <c r="D299" s="212" t="s">
        <v>134</v>
      </c>
      <c r="E299" s="213" t="s">
        <v>549</v>
      </c>
      <c r="F299" s="214" t="s">
        <v>550</v>
      </c>
      <c r="G299" s="215" t="s">
        <v>179</v>
      </c>
      <c r="H299" s="216">
        <v>16.945</v>
      </c>
      <c r="I299" s="217"/>
      <c r="J299" s="218">
        <f>ROUND(I299*H299,2)</f>
        <v>0</v>
      </c>
      <c r="K299" s="214" t="s">
        <v>138</v>
      </c>
      <c r="L299" s="44"/>
      <c r="M299" s="219" t="s">
        <v>19</v>
      </c>
      <c r="N299" s="220" t="s">
        <v>48</v>
      </c>
      <c r="O299" s="84"/>
      <c r="P299" s="221">
        <f>O299*H299</f>
        <v>0</v>
      </c>
      <c r="Q299" s="221">
        <v>0.041739999999999999</v>
      </c>
      <c r="R299" s="221">
        <f>Q299*H299</f>
        <v>0.70728429999999998</v>
      </c>
      <c r="S299" s="221">
        <v>0</v>
      </c>
      <c r="T299" s="22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3" t="s">
        <v>139</v>
      </c>
      <c r="AT299" s="223" t="s">
        <v>134</v>
      </c>
      <c r="AU299" s="223" t="s">
        <v>86</v>
      </c>
      <c r="AY299" s="17" t="s">
        <v>131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7" t="s">
        <v>84</v>
      </c>
      <c r="BK299" s="224">
        <f>ROUND(I299*H299,2)</f>
        <v>0</v>
      </c>
      <c r="BL299" s="17" t="s">
        <v>139</v>
      </c>
      <c r="BM299" s="223" t="s">
        <v>551</v>
      </c>
    </row>
    <row r="300" s="2" customFormat="1">
      <c r="A300" s="38"/>
      <c r="B300" s="39"/>
      <c r="C300" s="40"/>
      <c r="D300" s="225" t="s">
        <v>141</v>
      </c>
      <c r="E300" s="40"/>
      <c r="F300" s="226" t="s">
        <v>552</v>
      </c>
      <c r="G300" s="40"/>
      <c r="H300" s="40"/>
      <c r="I300" s="227"/>
      <c r="J300" s="40"/>
      <c r="K300" s="40"/>
      <c r="L300" s="44"/>
      <c r="M300" s="228"/>
      <c r="N300" s="229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141</v>
      </c>
      <c r="AU300" s="17" t="s">
        <v>86</v>
      </c>
    </row>
    <row r="301" s="13" customFormat="1">
      <c r="A301" s="13"/>
      <c r="B301" s="230"/>
      <c r="C301" s="231"/>
      <c r="D301" s="232" t="s">
        <v>143</v>
      </c>
      <c r="E301" s="233" t="s">
        <v>19</v>
      </c>
      <c r="F301" s="234" t="s">
        <v>553</v>
      </c>
      <c r="G301" s="231"/>
      <c r="H301" s="235">
        <v>16.945</v>
      </c>
      <c r="I301" s="236"/>
      <c r="J301" s="231"/>
      <c r="K301" s="231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143</v>
      </c>
      <c r="AU301" s="241" t="s">
        <v>86</v>
      </c>
      <c r="AV301" s="13" t="s">
        <v>86</v>
      </c>
      <c r="AW301" s="13" t="s">
        <v>37</v>
      </c>
      <c r="AX301" s="13" t="s">
        <v>84</v>
      </c>
      <c r="AY301" s="241" t="s">
        <v>131</v>
      </c>
    </row>
    <row r="302" s="2" customFormat="1" ht="16.5" customHeight="1">
      <c r="A302" s="38"/>
      <c r="B302" s="39"/>
      <c r="C302" s="212" t="s">
        <v>554</v>
      </c>
      <c r="D302" s="212" t="s">
        <v>134</v>
      </c>
      <c r="E302" s="213" t="s">
        <v>555</v>
      </c>
      <c r="F302" s="214" t="s">
        <v>556</v>
      </c>
      <c r="G302" s="215" t="s">
        <v>179</v>
      </c>
      <c r="H302" s="216">
        <v>16.945</v>
      </c>
      <c r="I302" s="217"/>
      <c r="J302" s="218">
        <f>ROUND(I302*H302,2)</f>
        <v>0</v>
      </c>
      <c r="K302" s="214" t="s">
        <v>138</v>
      </c>
      <c r="L302" s="44"/>
      <c r="M302" s="219" t="s">
        <v>19</v>
      </c>
      <c r="N302" s="220" t="s">
        <v>48</v>
      </c>
      <c r="O302" s="84"/>
      <c r="P302" s="221">
        <f>O302*H302</f>
        <v>0</v>
      </c>
      <c r="Q302" s="221">
        <v>2.0000000000000002E-05</v>
      </c>
      <c r="R302" s="221">
        <f>Q302*H302</f>
        <v>0.00033890000000000005</v>
      </c>
      <c r="S302" s="221">
        <v>0</v>
      </c>
      <c r="T302" s="22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3" t="s">
        <v>139</v>
      </c>
      <c r="AT302" s="223" t="s">
        <v>134</v>
      </c>
      <c r="AU302" s="223" t="s">
        <v>86</v>
      </c>
      <c r="AY302" s="17" t="s">
        <v>131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7" t="s">
        <v>84</v>
      </c>
      <c r="BK302" s="224">
        <f>ROUND(I302*H302,2)</f>
        <v>0</v>
      </c>
      <c r="BL302" s="17" t="s">
        <v>139</v>
      </c>
      <c r="BM302" s="223" t="s">
        <v>557</v>
      </c>
    </row>
    <row r="303" s="2" customFormat="1">
      <c r="A303" s="38"/>
      <c r="B303" s="39"/>
      <c r="C303" s="40"/>
      <c r="D303" s="225" t="s">
        <v>141</v>
      </c>
      <c r="E303" s="40"/>
      <c r="F303" s="226" t="s">
        <v>558</v>
      </c>
      <c r="G303" s="40"/>
      <c r="H303" s="40"/>
      <c r="I303" s="227"/>
      <c r="J303" s="40"/>
      <c r="K303" s="40"/>
      <c r="L303" s="44"/>
      <c r="M303" s="228"/>
      <c r="N303" s="229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141</v>
      </c>
      <c r="AU303" s="17" t="s">
        <v>86</v>
      </c>
    </row>
    <row r="304" s="2" customFormat="1" ht="16.5" customHeight="1">
      <c r="A304" s="38"/>
      <c r="B304" s="39"/>
      <c r="C304" s="212" t="s">
        <v>559</v>
      </c>
      <c r="D304" s="212" t="s">
        <v>134</v>
      </c>
      <c r="E304" s="213" t="s">
        <v>560</v>
      </c>
      <c r="F304" s="214" t="s">
        <v>561</v>
      </c>
      <c r="G304" s="215" t="s">
        <v>298</v>
      </c>
      <c r="H304" s="216">
        <v>0.79200000000000004</v>
      </c>
      <c r="I304" s="217"/>
      <c r="J304" s="218">
        <f>ROUND(I304*H304,2)</f>
        <v>0</v>
      </c>
      <c r="K304" s="214" t="s">
        <v>138</v>
      </c>
      <c r="L304" s="44"/>
      <c r="M304" s="219" t="s">
        <v>19</v>
      </c>
      <c r="N304" s="220" t="s">
        <v>48</v>
      </c>
      <c r="O304" s="84"/>
      <c r="P304" s="221">
        <f>O304*H304</f>
        <v>0</v>
      </c>
      <c r="Q304" s="221">
        <v>1.04741</v>
      </c>
      <c r="R304" s="221">
        <f>Q304*H304</f>
        <v>0.82954872000000002</v>
      </c>
      <c r="S304" s="221">
        <v>0</v>
      </c>
      <c r="T304" s="22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3" t="s">
        <v>139</v>
      </c>
      <c r="AT304" s="223" t="s">
        <v>134</v>
      </c>
      <c r="AU304" s="223" t="s">
        <v>86</v>
      </c>
      <c r="AY304" s="17" t="s">
        <v>131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7" t="s">
        <v>84</v>
      </c>
      <c r="BK304" s="224">
        <f>ROUND(I304*H304,2)</f>
        <v>0</v>
      </c>
      <c r="BL304" s="17" t="s">
        <v>139</v>
      </c>
      <c r="BM304" s="223" t="s">
        <v>562</v>
      </c>
    </row>
    <row r="305" s="2" customFormat="1">
      <c r="A305" s="38"/>
      <c r="B305" s="39"/>
      <c r="C305" s="40"/>
      <c r="D305" s="225" t="s">
        <v>141</v>
      </c>
      <c r="E305" s="40"/>
      <c r="F305" s="226" t="s">
        <v>563</v>
      </c>
      <c r="G305" s="40"/>
      <c r="H305" s="40"/>
      <c r="I305" s="227"/>
      <c r="J305" s="40"/>
      <c r="K305" s="40"/>
      <c r="L305" s="44"/>
      <c r="M305" s="228"/>
      <c r="N305" s="229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141</v>
      </c>
      <c r="AU305" s="17" t="s">
        <v>86</v>
      </c>
    </row>
    <row r="306" s="13" customFormat="1">
      <c r="A306" s="13"/>
      <c r="B306" s="230"/>
      <c r="C306" s="231"/>
      <c r="D306" s="232" t="s">
        <v>143</v>
      </c>
      <c r="E306" s="233" t="s">
        <v>19</v>
      </c>
      <c r="F306" s="234" t="s">
        <v>564</v>
      </c>
      <c r="G306" s="231"/>
      <c r="H306" s="235">
        <v>0.79200000000000004</v>
      </c>
      <c r="I306" s="236"/>
      <c r="J306" s="231"/>
      <c r="K306" s="231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143</v>
      </c>
      <c r="AU306" s="241" t="s">
        <v>86</v>
      </c>
      <c r="AV306" s="13" t="s">
        <v>86</v>
      </c>
      <c r="AW306" s="13" t="s">
        <v>37</v>
      </c>
      <c r="AX306" s="13" t="s">
        <v>84</v>
      </c>
      <c r="AY306" s="241" t="s">
        <v>131</v>
      </c>
    </row>
    <row r="307" s="2" customFormat="1" ht="16.5" customHeight="1">
      <c r="A307" s="38"/>
      <c r="B307" s="39"/>
      <c r="C307" s="212" t="s">
        <v>565</v>
      </c>
      <c r="D307" s="212" t="s">
        <v>134</v>
      </c>
      <c r="E307" s="213" t="s">
        <v>566</v>
      </c>
      <c r="F307" s="214" t="s">
        <v>567</v>
      </c>
      <c r="G307" s="215" t="s">
        <v>298</v>
      </c>
      <c r="H307" s="216">
        <v>0.92200000000000004</v>
      </c>
      <c r="I307" s="217"/>
      <c r="J307" s="218">
        <f>ROUND(I307*H307,2)</f>
        <v>0</v>
      </c>
      <c r="K307" s="214" t="s">
        <v>138</v>
      </c>
      <c r="L307" s="44"/>
      <c r="M307" s="219" t="s">
        <v>19</v>
      </c>
      <c r="N307" s="220" t="s">
        <v>48</v>
      </c>
      <c r="O307" s="84"/>
      <c r="P307" s="221">
        <f>O307*H307</f>
        <v>0</v>
      </c>
      <c r="Q307" s="221">
        <v>1.04877</v>
      </c>
      <c r="R307" s="221">
        <f>Q307*H307</f>
        <v>0.96696594000000002</v>
      </c>
      <c r="S307" s="221">
        <v>0</v>
      </c>
      <c r="T307" s="22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3" t="s">
        <v>139</v>
      </c>
      <c r="AT307" s="223" t="s">
        <v>134</v>
      </c>
      <c r="AU307" s="223" t="s">
        <v>86</v>
      </c>
      <c r="AY307" s="17" t="s">
        <v>131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7" t="s">
        <v>84</v>
      </c>
      <c r="BK307" s="224">
        <f>ROUND(I307*H307,2)</f>
        <v>0</v>
      </c>
      <c r="BL307" s="17" t="s">
        <v>139</v>
      </c>
      <c r="BM307" s="223" t="s">
        <v>568</v>
      </c>
    </row>
    <row r="308" s="2" customFormat="1">
      <c r="A308" s="38"/>
      <c r="B308" s="39"/>
      <c r="C308" s="40"/>
      <c r="D308" s="225" t="s">
        <v>141</v>
      </c>
      <c r="E308" s="40"/>
      <c r="F308" s="226" t="s">
        <v>569</v>
      </c>
      <c r="G308" s="40"/>
      <c r="H308" s="40"/>
      <c r="I308" s="227"/>
      <c r="J308" s="40"/>
      <c r="K308" s="40"/>
      <c r="L308" s="44"/>
      <c r="M308" s="228"/>
      <c r="N308" s="229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141</v>
      </c>
      <c r="AU308" s="17" t="s">
        <v>86</v>
      </c>
    </row>
    <row r="309" s="13" customFormat="1">
      <c r="A309" s="13"/>
      <c r="B309" s="230"/>
      <c r="C309" s="231"/>
      <c r="D309" s="232" t="s">
        <v>143</v>
      </c>
      <c r="E309" s="233" t="s">
        <v>19</v>
      </c>
      <c r="F309" s="234" t="s">
        <v>570</v>
      </c>
      <c r="G309" s="231"/>
      <c r="H309" s="235">
        <v>0.92200000000000004</v>
      </c>
      <c r="I309" s="236"/>
      <c r="J309" s="231"/>
      <c r="K309" s="231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143</v>
      </c>
      <c r="AU309" s="241" t="s">
        <v>86</v>
      </c>
      <c r="AV309" s="13" t="s">
        <v>86</v>
      </c>
      <c r="AW309" s="13" t="s">
        <v>37</v>
      </c>
      <c r="AX309" s="13" t="s">
        <v>84</v>
      </c>
      <c r="AY309" s="241" t="s">
        <v>131</v>
      </c>
    </row>
    <row r="310" s="2" customFormat="1" ht="16.5" customHeight="1">
      <c r="A310" s="38"/>
      <c r="B310" s="39"/>
      <c r="C310" s="212" t="s">
        <v>571</v>
      </c>
      <c r="D310" s="212" t="s">
        <v>134</v>
      </c>
      <c r="E310" s="213" t="s">
        <v>572</v>
      </c>
      <c r="F310" s="214" t="s">
        <v>573</v>
      </c>
      <c r="G310" s="215" t="s">
        <v>208</v>
      </c>
      <c r="H310" s="216">
        <v>2.2999999999999998</v>
      </c>
      <c r="I310" s="217"/>
      <c r="J310" s="218">
        <f>ROUND(I310*H310,2)</f>
        <v>0</v>
      </c>
      <c r="K310" s="214" t="s">
        <v>138</v>
      </c>
      <c r="L310" s="44"/>
      <c r="M310" s="219" t="s">
        <v>19</v>
      </c>
      <c r="N310" s="220" t="s">
        <v>48</v>
      </c>
      <c r="O310" s="84"/>
      <c r="P310" s="221">
        <f>O310*H310</f>
        <v>0</v>
      </c>
      <c r="Q310" s="221">
        <v>0.00019000000000000001</v>
      </c>
      <c r="R310" s="221">
        <f>Q310*H310</f>
        <v>0.000437</v>
      </c>
      <c r="S310" s="221">
        <v>0</v>
      </c>
      <c r="T310" s="22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3" t="s">
        <v>139</v>
      </c>
      <c r="AT310" s="223" t="s">
        <v>134</v>
      </c>
      <c r="AU310" s="223" t="s">
        <v>86</v>
      </c>
      <c r="AY310" s="17" t="s">
        <v>131</v>
      </c>
      <c r="BE310" s="224">
        <f>IF(N310="základní",J310,0)</f>
        <v>0</v>
      </c>
      <c r="BF310" s="224">
        <f>IF(N310="snížená",J310,0)</f>
        <v>0</v>
      </c>
      <c r="BG310" s="224">
        <f>IF(N310="zákl. přenesená",J310,0)</f>
        <v>0</v>
      </c>
      <c r="BH310" s="224">
        <f>IF(N310="sníž. přenesená",J310,0)</f>
        <v>0</v>
      </c>
      <c r="BI310" s="224">
        <f>IF(N310="nulová",J310,0)</f>
        <v>0</v>
      </c>
      <c r="BJ310" s="17" t="s">
        <v>84</v>
      </c>
      <c r="BK310" s="224">
        <f>ROUND(I310*H310,2)</f>
        <v>0</v>
      </c>
      <c r="BL310" s="17" t="s">
        <v>139</v>
      </c>
      <c r="BM310" s="223" t="s">
        <v>574</v>
      </c>
    </row>
    <row r="311" s="2" customFormat="1">
      <c r="A311" s="38"/>
      <c r="B311" s="39"/>
      <c r="C311" s="40"/>
      <c r="D311" s="225" t="s">
        <v>141</v>
      </c>
      <c r="E311" s="40"/>
      <c r="F311" s="226" t="s">
        <v>575</v>
      </c>
      <c r="G311" s="40"/>
      <c r="H311" s="40"/>
      <c r="I311" s="227"/>
      <c r="J311" s="40"/>
      <c r="K311" s="40"/>
      <c r="L311" s="44"/>
      <c r="M311" s="228"/>
      <c r="N311" s="229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141</v>
      </c>
      <c r="AU311" s="17" t="s">
        <v>86</v>
      </c>
    </row>
    <row r="312" s="13" customFormat="1">
      <c r="A312" s="13"/>
      <c r="B312" s="230"/>
      <c r="C312" s="231"/>
      <c r="D312" s="232" t="s">
        <v>143</v>
      </c>
      <c r="E312" s="233" t="s">
        <v>19</v>
      </c>
      <c r="F312" s="234" t="s">
        <v>576</v>
      </c>
      <c r="G312" s="231"/>
      <c r="H312" s="235">
        <v>2.2999999999999998</v>
      </c>
      <c r="I312" s="236"/>
      <c r="J312" s="231"/>
      <c r="K312" s="231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143</v>
      </c>
      <c r="AU312" s="241" t="s">
        <v>86</v>
      </c>
      <c r="AV312" s="13" t="s">
        <v>86</v>
      </c>
      <c r="AW312" s="13" t="s">
        <v>37</v>
      </c>
      <c r="AX312" s="13" t="s">
        <v>84</v>
      </c>
      <c r="AY312" s="241" t="s">
        <v>131</v>
      </c>
    </row>
    <row r="313" s="2" customFormat="1" ht="24.15" customHeight="1">
      <c r="A313" s="38"/>
      <c r="B313" s="39"/>
      <c r="C313" s="212" t="s">
        <v>577</v>
      </c>
      <c r="D313" s="212" t="s">
        <v>134</v>
      </c>
      <c r="E313" s="213" t="s">
        <v>578</v>
      </c>
      <c r="F313" s="214" t="s">
        <v>579</v>
      </c>
      <c r="G313" s="215" t="s">
        <v>238</v>
      </c>
      <c r="H313" s="216">
        <v>30</v>
      </c>
      <c r="I313" s="217"/>
      <c r="J313" s="218">
        <f>ROUND(I313*H313,2)</f>
        <v>0</v>
      </c>
      <c r="K313" s="214" t="s">
        <v>138</v>
      </c>
      <c r="L313" s="44"/>
      <c r="M313" s="219" t="s">
        <v>19</v>
      </c>
      <c r="N313" s="220" t="s">
        <v>48</v>
      </c>
      <c r="O313" s="84"/>
      <c r="P313" s="221">
        <f>O313*H313</f>
        <v>0</v>
      </c>
      <c r="Q313" s="221">
        <v>2.2949600000000001</v>
      </c>
      <c r="R313" s="221">
        <f>Q313*H313</f>
        <v>68.848799999999997</v>
      </c>
      <c r="S313" s="221">
        <v>0</v>
      </c>
      <c r="T313" s="22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3" t="s">
        <v>139</v>
      </c>
      <c r="AT313" s="223" t="s">
        <v>134</v>
      </c>
      <c r="AU313" s="223" t="s">
        <v>86</v>
      </c>
      <c r="AY313" s="17" t="s">
        <v>131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7" t="s">
        <v>84</v>
      </c>
      <c r="BK313" s="224">
        <f>ROUND(I313*H313,2)</f>
        <v>0</v>
      </c>
      <c r="BL313" s="17" t="s">
        <v>139</v>
      </c>
      <c r="BM313" s="223" t="s">
        <v>580</v>
      </c>
    </row>
    <row r="314" s="2" customFormat="1">
      <c r="A314" s="38"/>
      <c r="B314" s="39"/>
      <c r="C314" s="40"/>
      <c r="D314" s="225" t="s">
        <v>141</v>
      </c>
      <c r="E314" s="40"/>
      <c r="F314" s="226" t="s">
        <v>581</v>
      </c>
      <c r="G314" s="40"/>
      <c r="H314" s="40"/>
      <c r="I314" s="227"/>
      <c r="J314" s="40"/>
      <c r="K314" s="40"/>
      <c r="L314" s="44"/>
      <c r="M314" s="228"/>
      <c r="N314" s="229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141</v>
      </c>
      <c r="AU314" s="17" t="s">
        <v>86</v>
      </c>
    </row>
    <row r="315" s="15" customFormat="1">
      <c r="A315" s="15"/>
      <c r="B315" s="256"/>
      <c r="C315" s="257"/>
      <c r="D315" s="232" t="s">
        <v>143</v>
      </c>
      <c r="E315" s="258" t="s">
        <v>19</v>
      </c>
      <c r="F315" s="259" t="s">
        <v>582</v>
      </c>
      <c r="G315" s="257"/>
      <c r="H315" s="258" t="s">
        <v>19</v>
      </c>
      <c r="I315" s="260"/>
      <c r="J315" s="257"/>
      <c r="K315" s="257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143</v>
      </c>
      <c r="AU315" s="265" t="s">
        <v>86</v>
      </c>
      <c r="AV315" s="15" t="s">
        <v>84</v>
      </c>
      <c r="AW315" s="15" t="s">
        <v>37</v>
      </c>
      <c r="AX315" s="15" t="s">
        <v>77</v>
      </c>
      <c r="AY315" s="265" t="s">
        <v>131</v>
      </c>
    </row>
    <row r="316" s="13" customFormat="1">
      <c r="A316" s="13"/>
      <c r="B316" s="230"/>
      <c r="C316" s="231"/>
      <c r="D316" s="232" t="s">
        <v>143</v>
      </c>
      <c r="E316" s="233" t="s">
        <v>19</v>
      </c>
      <c r="F316" s="234" t="s">
        <v>583</v>
      </c>
      <c r="G316" s="231"/>
      <c r="H316" s="235">
        <v>24</v>
      </c>
      <c r="I316" s="236"/>
      <c r="J316" s="231"/>
      <c r="K316" s="231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143</v>
      </c>
      <c r="AU316" s="241" t="s">
        <v>86</v>
      </c>
      <c r="AV316" s="13" t="s">
        <v>86</v>
      </c>
      <c r="AW316" s="13" t="s">
        <v>37</v>
      </c>
      <c r="AX316" s="13" t="s">
        <v>77</v>
      </c>
      <c r="AY316" s="241" t="s">
        <v>131</v>
      </c>
    </row>
    <row r="317" s="13" customFormat="1">
      <c r="A317" s="13"/>
      <c r="B317" s="230"/>
      <c r="C317" s="231"/>
      <c r="D317" s="232" t="s">
        <v>143</v>
      </c>
      <c r="E317" s="233" t="s">
        <v>19</v>
      </c>
      <c r="F317" s="234" t="s">
        <v>584</v>
      </c>
      <c r="G317" s="231"/>
      <c r="H317" s="235">
        <v>6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143</v>
      </c>
      <c r="AU317" s="241" t="s">
        <v>86</v>
      </c>
      <c r="AV317" s="13" t="s">
        <v>86</v>
      </c>
      <c r="AW317" s="13" t="s">
        <v>37</v>
      </c>
      <c r="AX317" s="13" t="s">
        <v>77</v>
      </c>
      <c r="AY317" s="241" t="s">
        <v>131</v>
      </c>
    </row>
    <row r="318" s="14" customFormat="1">
      <c r="A318" s="14"/>
      <c r="B318" s="242"/>
      <c r="C318" s="243"/>
      <c r="D318" s="232" t="s">
        <v>143</v>
      </c>
      <c r="E318" s="244" t="s">
        <v>19</v>
      </c>
      <c r="F318" s="245" t="s">
        <v>146</v>
      </c>
      <c r="G318" s="243"/>
      <c r="H318" s="246">
        <v>30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143</v>
      </c>
      <c r="AU318" s="252" t="s">
        <v>86</v>
      </c>
      <c r="AV318" s="14" t="s">
        <v>139</v>
      </c>
      <c r="AW318" s="14" t="s">
        <v>37</v>
      </c>
      <c r="AX318" s="14" t="s">
        <v>84</v>
      </c>
      <c r="AY318" s="252" t="s">
        <v>131</v>
      </c>
    </row>
    <row r="319" s="2" customFormat="1" ht="16.5" customHeight="1">
      <c r="A319" s="38"/>
      <c r="B319" s="39"/>
      <c r="C319" s="212" t="s">
        <v>585</v>
      </c>
      <c r="D319" s="212" t="s">
        <v>134</v>
      </c>
      <c r="E319" s="213" t="s">
        <v>586</v>
      </c>
      <c r="F319" s="214" t="s">
        <v>587</v>
      </c>
      <c r="G319" s="215" t="s">
        <v>238</v>
      </c>
      <c r="H319" s="216">
        <v>12.843999999999999</v>
      </c>
      <c r="I319" s="217"/>
      <c r="J319" s="218">
        <f>ROUND(I319*H319,2)</f>
        <v>0</v>
      </c>
      <c r="K319" s="214" t="s">
        <v>138</v>
      </c>
      <c r="L319" s="44"/>
      <c r="M319" s="219" t="s">
        <v>19</v>
      </c>
      <c r="N319" s="220" t="s">
        <v>48</v>
      </c>
      <c r="O319" s="84"/>
      <c r="P319" s="221">
        <f>O319*H319</f>
        <v>0</v>
      </c>
      <c r="Q319" s="221">
        <v>0</v>
      </c>
      <c r="R319" s="221">
        <f>Q319*H319</f>
        <v>0</v>
      </c>
      <c r="S319" s="221">
        <v>0</v>
      </c>
      <c r="T319" s="22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3" t="s">
        <v>139</v>
      </c>
      <c r="AT319" s="223" t="s">
        <v>134</v>
      </c>
      <c r="AU319" s="223" t="s">
        <v>86</v>
      </c>
      <c r="AY319" s="17" t="s">
        <v>131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7" t="s">
        <v>84</v>
      </c>
      <c r="BK319" s="224">
        <f>ROUND(I319*H319,2)</f>
        <v>0</v>
      </c>
      <c r="BL319" s="17" t="s">
        <v>139</v>
      </c>
      <c r="BM319" s="223" t="s">
        <v>588</v>
      </c>
    </row>
    <row r="320" s="2" customFormat="1">
      <c r="A320" s="38"/>
      <c r="B320" s="39"/>
      <c r="C320" s="40"/>
      <c r="D320" s="225" t="s">
        <v>141</v>
      </c>
      <c r="E320" s="40"/>
      <c r="F320" s="226" t="s">
        <v>589</v>
      </c>
      <c r="G320" s="40"/>
      <c r="H320" s="40"/>
      <c r="I320" s="227"/>
      <c r="J320" s="40"/>
      <c r="K320" s="40"/>
      <c r="L320" s="44"/>
      <c r="M320" s="228"/>
      <c r="N320" s="229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141</v>
      </c>
      <c r="AU320" s="17" t="s">
        <v>86</v>
      </c>
    </row>
    <row r="321" s="13" customFormat="1">
      <c r="A321" s="13"/>
      <c r="B321" s="230"/>
      <c r="C321" s="231"/>
      <c r="D321" s="232" t="s">
        <v>143</v>
      </c>
      <c r="E321" s="233" t="s">
        <v>19</v>
      </c>
      <c r="F321" s="234" t="s">
        <v>590</v>
      </c>
      <c r="G321" s="231"/>
      <c r="H321" s="235">
        <v>12.843999999999999</v>
      </c>
      <c r="I321" s="236"/>
      <c r="J321" s="231"/>
      <c r="K321" s="231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143</v>
      </c>
      <c r="AU321" s="241" t="s">
        <v>86</v>
      </c>
      <c r="AV321" s="13" t="s">
        <v>86</v>
      </c>
      <c r="AW321" s="13" t="s">
        <v>37</v>
      </c>
      <c r="AX321" s="13" t="s">
        <v>84</v>
      </c>
      <c r="AY321" s="241" t="s">
        <v>131</v>
      </c>
    </row>
    <row r="322" s="2" customFormat="1" ht="16.5" customHeight="1">
      <c r="A322" s="38"/>
      <c r="B322" s="39"/>
      <c r="C322" s="212" t="s">
        <v>591</v>
      </c>
      <c r="D322" s="212" t="s">
        <v>134</v>
      </c>
      <c r="E322" s="213" t="s">
        <v>592</v>
      </c>
      <c r="F322" s="214" t="s">
        <v>593</v>
      </c>
      <c r="G322" s="215" t="s">
        <v>238</v>
      </c>
      <c r="H322" s="216">
        <v>13.167999999999999</v>
      </c>
      <c r="I322" s="217"/>
      <c r="J322" s="218">
        <f>ROUND(I322*H322,2)</f>
        <v>0</v>
      </c>
      <c r="K322" s="214" t="s">
        <v>138</v>
      </c>
      <c r="L322" s="44"/>
      <c r="M322" s="219" t="s">
        <v>19</v>
      </c>
      <c r="N322" s="220" t="s">
        <v>48</v>
      </c>
      <c r="O322" s="84"/>
      <c r="P322" s="221">
        <f>O322*H322</f>
        <v>0</v>
      </c>
      <c r="Q322" s="221">
        <v>0</v>
      </c>
      <c r="R322" s="221">
        <f>Q322*H322</f>
        <v>0</v>
      </c>
      <c r="S322" s="221">
        <v>0</v>
      </c>
      <c r="T322" s="22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3" t="s">
        <v>139</v>
      </c>
      <c r="AT322" s="223" t="s">
        <v>134</v>
      </c>
      <c r="AU322" s="223" t="s">
        <v>86</v>
      </c>
      <c r="AY322" s="17" t="s">
        <v>131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7" t="s">
        <v>84</v>
      </c>
      <c r="BK322" s="224">
        <f>ROUND(I322*H322,2)</f>
        <v>0</v>
      </c>
      <c r="BL322" s="17" t="s">
        <v>139</v>
      </c>
      <c r="BM322" s="223" t="s">
        <v>594</v>
      </c>
    </row>
    <row r="323" s="2" customFormat="1">
      <c r="A323" s="38"/>
      <c r="B323" s="39"/>
      <c r="C323" s="40"/>
      <c r="D323" s="225" t="s">
        <v>141</v>
      </c>
      <c r="E323" s="40"/>
      <c r="F323" s="226" t="s">
        <v>595</v>
      </c>
      <c r="G323" s="40"/>
      <c r="H323" s="40"/>
      <c r="I323" s="227"/>
      <c r="J323" s="40"/>
      <c r="K323" s="40"/>
      <c r="L323" s="44"/>
      <c r="M323" s="228"/>
      <c r="N323" s="229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141</v>
      </c>
      <c r="AU323" s="17" t="s">
        <v>86</v>
      </c>
    </row>
    <row r="324" s="13" customFormat="1">
      <c r="A324" s="13"/>
      <c r="B324" s="230"/>
      <c r="C324" s="231"/>
      <c r="D324" s="232" t="s">
        <v>143</v>
      </c>
      <c r="E324" s="233" t="s">
        <v>19</v>
      </c>
      <c r="F324" s="234" t="s">
        <v>596</v>
      </c>
      <c r="G324" s="231"/>
      <c r="H324" s="235">
        <v>13.167999999999999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143</v>
      </c>
      <c r="AU324" s="241" t="s">
        <v>86</v>
      </c>
      <c r="AV324" s="13" t="s">
        <v>86</v>
      </c>
      <c r="AW324" s="13" t="s">
        <v>37</v>
      </c>
      <c r="AX324" s="13" t="s">
        <v>84</v>
      </c>
      <c r="AY324" s="241" t="s">
        <v>131</v>
      </c>
    </row>
    <row r="325" s="2" customFormat="1" ht="21.75" customHeight="1">
      <c r="A325" s="38"/>
      <c r="B325" s="39"/>
      <c r="C325" s="212" t="s">
        <v>597</v>
      </c>
      <c r="D325" s="212" t="s">
        <v>134</v>
      </c>
      <c r="E325" s="213" t="s">
        <v>598</v>
      </c>
      <c r="F325" s="214" t="s">
        <v>599</v>
      </c>
      <c r="G325" s="215" t="s">
        <v>179</v>
      </c>
      <c r="H325" s="216">
        <v>55.476999999999997</v>
      </c>
      <c r="I325" s="217"/>
      <c r="J325" s="218">
        <f>ROUND(I325*H325,2)</f>
        <v>0</v>
      </c>
      <c r="K325" s="214" t="s">
        <v>138</v>
      </c>
      <c r="L325" s="44"/>
      <c r="M325" s="219" t="s">
        <v>19</v>
      </c>
      <c r="N325" s="220" t="s">
        <v>48</v>
      </c>
      <c r="O325" s="84"/>
      <c r="P325" s="221">
        <f>O325*H325</f>
        <v>0</v>
      </c>
      <c r="Q325" s="221">
        <v>0.00182</v>
      </c>
      <c r="R325" s="221">
        <f>Q325*H325</f>
        <v>0.10096814</v>
      </c>
      <c r="S325" s="221">
        <v>0</v>
      </c>
      <c r="T325" s="22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3" t="s">
        <v>139</v>
      </c>
      <c r="AT325" s="223" t="s">
        <v>134</v>
      </c>
      <c r="AU325" s="223" t="s">
        <v>86</v>
      </c>
      <c r="AY325" s="17" t="s">
        <v>131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7" t="s">
        <v>84</v>
      </c>
      <c r="BK325" s="224">
        <f>ROUND(I325*H325,2)</f>
        <v>0</v>
      </c>
      <c r="BL325" s="17" t="s">
        <v>139</v>
      </c>
      <c r="BM325" s="223" t="s">
        <v>600</v>
      </c>
    </row>
    <row r="326" s="2" customFormat="1">
      <c r="A326" s="38"/>
      <c r="B326" s="39"/>
      <c r="C326" s="40"/>
      <c r="D326" s="225" t="s">
        <v>141</v>
      </c>
      <c r="E326" s="40"/>
      <c r="F326" s="226" t="s">
        <v>601</v>
      </c>
      <c r="G326" s="40"/>
      <c r="H326" s="40"/>
      <c r="I326" s="227"/>
      <c r="J326" s="40"/>
      <c r="K326" s="40"/>
      <c r="L326" s="44"/>
      <c r="M326" s="228"/>
      <c r="N326" s="229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141</v>
      </c>
      <c r="AU326" s="17" t="s">
        <v>86</v>
      </c>
    </row>
    <row r="327" s="13" customFormat="1">
      <c r="A327" s="13"/>
      <c r="B327" s="230"/>
      <c r="C327" s="231"/>
      <c r="D327" s="232" t="s">
        <v>143</v>
      </c>
      <c r="E327" s="233" t="s">
        <v>19</v>
      </c>
      <c r="F327" s="234" t="s">
        <v>602</v>
      </c>
      <c r="G327" s="231"/>
      <c r="H327" s="235">
        <v>55.476999999999997</v>
      </c>
      <c r="I327" s="236"/>
      <c r="J327" s="231"/>
      <c r="K327" s="231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143</v>
      </c>
      <c r="AU327" s="241" t="s">
        <v>86</v>
      </c>
      <c r="AV327" s="13" t="s">
        <v>86</v>
      </c>
      <c r="AW327" s="13" t="s">
        <v>37</v>
      </c>
      <c r="AX327" s="13" t="s">
        <v>84</v>
      </c>
      <c r="AY327" s="241" t="s">
        <v>131</v>
      </c>
    </row>
    <row r="328" s="2" customFormat="1" ht="16.5" customHeight="1">
      <c r="A328" s="38"/>
      <c r="B328" s="39"/>
      <c r="C328" s="212" t="s">
        <v>603</v>
      </c>
      <c r="D328" s="212" t="s">
        <v>134</v>
      </c>
      <c r="E328" s="213" t="s">
        <v>604</v>
      </c>
      <c r="F328" s="214" t="s">
        <v>605</v>
      </c>
      <c r="G328" s="215" t="s">
        <v>179</v>
      </c>
      <c r="H328" s="216">
        <v>55.476999999999997</v>
      </c>
      <c r="I328" s="217"/>
      <c r="J328" s="218">
        <f>ROUND(I328*H328,2)</f>
        <v>0</v>
      </c>
      <c r="K328" s="214" t="s">
        <v>138</v>
      </c>
      <c r="L328" s="44"/>
      <c r="M328" s="219" t="s">
        <v>19</v>
      </c>
      <c r="N328" s="220" t="s">
        <v>48</v>
      </c>
      <c r="O328" s="84"/>
      <c r="P328" s="221">
        <f>O328*H328</f>
        <v>0</v>
      </c>
      <c r="Q328" s="221">
        <v>4.0000000000000003E-05</v>
      </c>
      <c r="R328" s="221">
        <f>Q328*H328</f>
        <v>0.00221908</v>
      </c>
      <c r="S328" s="221">
        <v>0</v>
      </c>
      <c r="T328" s="22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139</v>
      </c>
      <c r="AT328" s="223" t="s">
        <v>134</v>
      </c>
      <c r="AU328" s="223" t="s">
        <v>86</v>
      </c>
      <c r="AY328" s="17" t="s">
        <v>131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84</v>
      </c>
      <c r="BK328" s="224">
        <f>ROUND(I328*H328,2)</f>
        <v>0</v>
      </c>
      <c r="BL328" s="17" t="s">
        <v>139</v>
      </c>
      <c r="BM328" s="223" t="s">
        <v>606</v>
      </c>
    </row>
    <row r="329" s="2" customFormat="1">
      <c r="A329" s="38"/>
      <c r="B329" s="39"/>
      <c r="C329" s="40"/>
      <c r="D329" s="225" t="s">
        <v>141</v>
      </c>
      <c r="E329" s="40"/>
      <c r="F329" s="226" t="s">
        <v>607</v>
      </c>
      <c r="G329" s="40"/>
      <c r="H329" s="40"/>
      <c r="I329" s="227"/>
      <c r="J329" s="40"/>
      <c r="K329" s="40"/>
      <c r="L329" s="44"/>
      <c r="M329" s="228"/>
      <c r="N329" s="229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141</v>
      </c>
      <c r="AU329" s="17" t="s">
        <v>86</v>
      </c>
    </row>
    <row r="330" s="2" customFormat="1" ht="16.5" customHeight="1">
      <c r="A330" s="38"/>
      <c r="B330" s="39"/>
      <c r="C330" s="212" t="s">
        <v>608</v>
      </c>
      <c r="D330" s="212" t="s">
        <v>134</v>
      </c>
      <c r="E330" s="213" t="s">
        <v>609</v>
      </c>
      <c r="F330" s="214" t="s">
        <v>610</v>
      </c>
      <c r="G330" s="215" t="s">
        <v>179</v>
      </c>
      <c r="H330" s="216">
        <v>56.773000000000003</v>
      </c>
      <c r="I330" s="217"/>
      <c r="J330" s="218">
        <f>ROUND(I330*H330,2)</f>
        <v>0</v>
      </c>
      <c r="K330" s="214" t="s">
        <v>138</v>
      </c>
      <c r="L330" s="44"/>
      <c r="M330" s="219" t="s">
        <v>19</v>
      </c>
      <c r="N330" s="220" t="s">
        <v>48</v>
      </c>
      <c r="O330" s="84"/>
      <c r="P330" s="221">
        <f>O330*H330</f>
        <v>0</v>
      </c>
      <c r="Q330" s="221">
        <v>0.00132</v>
      </c>
      <c r="R330" s="221">
        <f>Q330*H330</f>
        <v>0.074940359999999998</v>
      </c>
      <c r="S330" s="221">
        <v>0</v>
      </c>
      <c r="T330" s="22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3" t="s">
        <v>139</v>
      </c>
      <c r="AT330" s="223" t="s">
        <v>134</v>
      </c>
      <c r="AU330" s="223" t="s">
        <v>86</v>
      </c>
      <c r="AY330" s="17" t="s">
        <v>131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7" t="s">
        <v>84</v>
      </c>
      <c r="BK330" s="224">
        <f>ROUND(I330*H330,2)</f>
        <v>0</v>
      </c>
      <c r="BL330" s="17" t="s">
        <v>139</v>
      </c>
      <c r="BM330" s="223" t="s">
        <v>611</v>
      </c>
    </row>
    <row r="331" s="2" customFormat="1">
      <c r="A331" s="38"/>
      <c r="B331" s="39"/>
      <c r="C331" s="40"/>
      <c r="D331" s="225" t="s">
        <v>141</v>
      </c>
      <c r="E331" s="40"/>
      <c r="F331" s="226" t="s">
        <v>612</v>
      </c>
      <c r="G331" s="40"/>
      <c r="H331" s="40"/>
      <c r="I331" s="227"/>
      <c r="J331" s="40"/>
      <c r="K331" s="40"/>
      <c r="L331" s="44"/>
      <c r="M331" s="228"/>
      <c r="N331" s="229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141</v>
      </c>
      <c r="AU331" s="17" t="s">
        <v>86</v>
      </c>
    </row>
    <row r="332" s="13" customFormat="1">
      <c r="A332" s="13"/>
      <c r="B332" s="230"/>
      <c r="C332" s="231"/>
      <c r="D332" s="232" t="s">
        <v>143</v>
      </c>
      <c r="E332" s="233" t="s">
        <v>19</v>
      </c>
      <c r="F332" s="234" t="s">
        <v>613</v>
      </c>
      <c r="G332" s="231"/>
      <c r="H332" s="235">
        <v>56.773000000000003</v>
      </c>
      <c r="I332" s="236"/>
      <c r="J332" s="231"/>
      <c r="K332" s="231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143</v>
      </c>
      <c r="AU332" s="241" t="s">
        <v>86</v>
      </c>
      <c r="AV332" s="13" t="s">
        <v>86</v>
      </c>
      <c r="AW332" s="13" t="s">
        <v>37</v>
      </c>
      <c r="AX332" s="13" t="s">
        <v>84</v>
      </c>
      <c r="AY332" s="241" t="s">
        <v>131</v>
      </c>
    </row>
    <row r="333" s="2" customFormat="1" ht="16.5" customHeight="1">
      <c r="A333" s="38"/>
      <c r="B333" s="39"/>
      <c r="C333" s="212" t="s">
        <v>614</v>
      </c>
      <c r="D333" s="212" t="s">
        <v>134</v>
      </c>
      <c r="E333" s="213" t="s">
        <v>615</v>
      </c>
      <c r="F333" s="214" t="s">
        <v>616</v>
      </c>
      <c r="G333" s="215" t="s">
        <v>179</v>
      </c>
      <c r="H333" s="216">
        <v>56.773000000000003</v>
      </c>
      <c r="I333" s="217"/>
      <c r="J333" s="218">
        <f>ROUND(I333*H333,2)</f>
        <v>0</v>
      </c>
      <c r="K333" s="214" t="s">
        <v>138</v>
      </c>
      <c r="L333" s="44"/>
      <c r="M333" s="219" t="s">
        <v>19</v>
      </c>
      <c r="N333" s="220" t="s">
        <v>48</v>
      </c>
      <c r="O333" s="84"/>
      <c r="P333" s="221">
        <f>O333*H333</f>
        <v>0</v>
      </c>
      <c r="Q333" s="221">
        <v>4.0000000000000003E-05</v>
      </c>
      <c r="R333" s="221">
        <f>Q333*H333</f>
        <v>0.0022709200000000005</v>
      </c>
      <c r="S333" s="221">
        <v>0</v>
      </c>
      <c r="T333" s="22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3" t="s">
        <v>139</v>
      </c>
      <c r="AT333" s="223" t="s">
        <v>134</v>
      </c>
      <c r="AU333" s="223" t="s">
        <v>86</v>
      </c>
      <c r="AY333" s="17" t="s">
        <v>131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7" t="s">
        <v>84</v>
      </c>
      <c r="BK333" s="224">
        <f>ROUND(I333*H333,2)</f>
        <v>0</v>
      </c>
      <c r="BL333" s="17" t="s">
        <v>139</v>
      </c>
      <c r="BM333" s="223" t="s">
        <v>617</v>
      </c>
    </row>
    <row r="334" s="2" customFormat="1">
      <c r="A334" s="38"/>
      <c r="B334" s="39"/>
      <c r="C334" s="40"/>
      <c r="D334" s="225" t="s">
        <v>141</v>
      </c>
      <c r="E334" s="40"/>
      <c r="F334" s="226" t="s">
        <v>618</v>
      </c>
      <c r="G334" s="40"/>
      <c r="H334" s="40"/>
      <c r="I334" s="227"/>
      <c r="J334" s="40"/>
      <c r="K334" s="40"/>
      <c r="L334" s="44"/>
      <c r="M334" s="228"/>
      <c r="N334" s="229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141</v>
      </c>
      <c r="AU334" s="17" t="s">
        <v>86</v>
      </c>
    </row>
    <row r="335" s="2" customFormat="1" ht="24.15" customHeight="1">
      <c r="A335" s="38"/>
      <c r="B335" s="39"/>
      <c r="C335" s="212" t="s">
        <v>619</v>
      </c>
      <c r="D335" s="212" t="s">
        <v>134</v>
      </c>
      <c r="E335" s="213" t="s">
        <v>620</v>
      </c>
      <c r="F335" s="214" t="s">
        <v>621</v>
      </c>
      <c r="G335" s="215" t="s">
        <v>298</v>
      </c>
      <c r="H335" s="216">
        <v>1.9270000000000001</v>
      </c>
      <c r="I335" s="217"/>
      <c r="J335" s="218">
        <f>ROUND(I335*H335,2)</f>
        <v>0</v>
      </c>
      <c r="K335" s="214" t="s">
        <v>138</v>
      </c>
      <c r="L335" s="44"/>
      <c r="M335" s="219" t="s">
        <v>19</v>
      </c>
      <c r="N335" s="220" t="s">
        <v>48</v>
      </c>
      <c r="O335" s="84"/>
      <c r="P335" s="221">
        <f>O335*H335</f>
        <v>0</v>
      </c>
      <c r="Q335" s="221">
        <v>1.0384500000000001</v>
      </c>
      <c r="R335" s="221">
        <f>Q335*H335</f>
        <v>2.0010931500000004</v>
      </c>
      <c r="S335" s="221">
        <v>0</v>
      </c>
      <c r="T335" s="22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3" t="s">
        <v>139</v>
      </c>
      <c r="AT335" s="223" t="s">
        <v>134</v>
      </c>
      <c r="AU335" s="223" t="s">
        <v>86</v>
      </c>
      <c r="AY335" s="17" t="s">
        <v>131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7" t="s">
        <v>84</v>
      </c>
      <c r="BK335" s="224">
        <f>ROUND(I335*H335,2)</f>
        <v>0</v>
      </c>
      <c r="BL335" s="17" t="s">
        <v>139</v>
      </c>
      <c r="BM335" s="223" t="s">
        <v>622</v>
      </c>
    </row>
    <row r="336" s="2" customFormat="1">
      <c r="A336" s="38"/>
      <c r="B336" s="39"/>
      <c r="C336" s="40"/>
      <c r="D336" s="225" t="s">
        <v>141</v>
      </c>
      <c r="E336" s="40"/>
      <c r="F336" s="226" t="s">
        <v>623</v>
      </c>
      <c r="G336" s="40"/>
      <c r="H336" s="40"/>
      <c r="I336" s="227"/>
      <c r="J336" s="40"/>
      <c r="K336" s="40"/>
      <c r="L336" s="44"/>
      <c r="M336" s="228"/>
      <c r="N336" s="229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141</v>
      </c>
      <c r="AU336" s="17" t="s">
        <v>86</v>
      </c>
    </row>
    <row r="337" s="13" customFormat="1">
      <c r="A337" s="13"/>
      <c r="B337" s="230"/>
      <c r="C337" s="231"/>
      <c r="D337" s="232" t="s">
        <v>143</v>
      </c>
      <c r="E337" s="233" t="s">
        <v>19</v>
      </c>
      <c r="F337" s="234" t="s">
        <v>624</v>
      </c>
      <c r="G337" s="231"/>
      <c r="H337" s="235">
        <v>1.9270000000000001</v>
      </c>
      <c r="I337" s="236"/>
      <c r="J337" s="231"/>
      <c r="K337" s="231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143</v>
      </c>
      <c r="AU337" s="241" t="s">
        <v>86</v>
      </c>
      <c r="AV337" s="13" t="s">
        <v>86</v>
      </c>
      <c r="AW337" s="13" t="s">
        <v>37</v>
      </c>
      <c r="AX337" s="13" t="s">
        <v>84</v>
      </c>
      <c r="AY337" s="241" t="s">
        <v>131</v>
      </c>
    </row>
    <row r="338" s="2" customFormat="1" ht="24.15" customHeight="1">
      <c r="A338" s="38"/>
      <c r="B338" s="39"/>
      <c r="C338" s="212" t="s">
        <v>625</v>
      </c>
      <c r="D338" s="212" t="s">
        <v>134</v>
      </c>
      <c r="E338" s="213" t="s">
        <v>626</v>
      </c>
      <c r="F338" s="214" t="s">
        <v>627</v>
      </c>
      <c r="G338" s="215" t="s">
        <v>298</v>
      </c>
      <c r="H338" s="216">
        <v>1.9750000000000001</v>
      </c>
      <c r="I338" s="217"/>
      <c r="J338" s="218">
        <f>ROUND(I338*H338,2)</f>
        <v>0</v>
      </c>
      <c r="K338" s="214" t="s">
        <v>138</v>
      </c>
      <c r="L338" s="44"/>
      <c r="M338" s="219" t="s">
        <v>19</v>
      </c>
      <c r="N338" s="220" t="s">
        <v>48</v>
      </c>
      <c r="O338" s="84"/>
      <c r="P338" s="221">
        <f>O338*H338</f>
        <v>0</v>
      </c>
      <c r="Q338" s="221">
        <v>1.07653</v>
      </c>
      <c r="R338" s="221">
        <f>Q338*H338</f>
        <v>2.1261467500000002</v>
      </c>
      <c r="S338" s="221">
        <v>0</v>
      </c>
      <c r="T338" s="22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3" t="s">
        <v>139</v>
      </c>
      <c r="AT338" s="223" t="s">
        <v>134</v>
      </c>
      <c r="AU338" s="223" t="s">
        <v>86</v>
      </c>
      <c r="AY338" s="17" t="s">
        <v>131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7" t="s">
        <v>84</v>
      </c>
      <c r="BK338" s="224">
        <f>ROUND(I338*H338,2)</f>
        <v>0</v>
      </c>
      <c r="BL338" s="17" t="s">
        <v>139</v>
      </c>
      <c r="BM338" s="223" t="s">
        <v>628</v>
      </c>
    </row>
    <row r="339" s="2" customFormat="1">
      <c r="A339" s="38"/>
      <c r="B339" s="39"/>
      <c r="C339" s="40"/>
      <c r="D339" s="225" t="s">
        <v>141</v>
      </c>
      <c r="E339" s="40"/>
      <c r="F339" s="226" t="s">
        <v>629</v>
      </c>
      <c r="G339" s="40"/>
      <c r="H339" s="40"/>
      <c r="I339" s="227"/>
      <c r="J339" s="40"/>
      <c r="K339" s="40"/>
      <c r="L339" s="44"/>
      <c r="M339" s="228"/>
      <c r="N339" s="229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141</v>
      </c>
      <c r="AU339" s="17" t="s">
        <v>86</v>
      </c>
    </row>
    <row r="340" s="13" customFormat="1">
      <c r="A340" s="13"/>
      <c r="B340" s="230"/>
      <c r="C340" s="231"/>
      <c r="D340" s="232" t="s">
        <v>143</v>
      </c>
      <c r="E340" s="233" t="s">
        <v>19</v>
      </c>
      <c r="F340" s="234" t="s">
        <v>630</v>
      </c>
      <c r="G340" s="231"/>
      <c r="H340" s="235">
        <v>1.9750000000000001</v>
      </c>
      <c r="I340" s="236"/>
      <c r="J340" s="231"/>
      <c r="K340" s="231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143</v>
      </c>
      <c r="AU340" s="241" t="s">
        <v>86</v>
      </c>
      <c r="AV340" s="13" t="s">
        <v>86</v>
      </c>
      <c r="AW340" s="13" t="s">
        <v>37</v>
      </c>
      <c r="AX340" s="13" t="s">
        <v>84</v>
      </c>
      <c r="AY340" s="241" t="s">
        <v>131</v>
      </c>
    </row>
    <row r="341" s="2" customFormat="1" ht="16.5" customHeight="1">
      <c r="A341" s="38"/>
      <c r="B341" s="39"/>
      <c r="C341" s="212" t="s">
        <v>631</v>
      </c>
      <c r="D341" s="212" t="s">
        <v>134</v>
      </c>
      <c r="E341" s="213" t="s">
        <v>632</v>
      </c>
      <c r="F341" s="214" t="s">
        <v>633</v>
      </c>
      <c r="G341" s="215" t="s">
        <v>208</v>
      </c>
      <c r="H341" s="216">
        <v>0.59999999999999998</v>
      </c>
      <c r="I341" s="217"/>
      <c r="J341" s="218">
        <f>ROUND(I341*H341,2)</f>
        <v>0</v>
      </c>
      <c r="K341" s="214" t="s">
        <v>138</v>
      </c>
      <c r="L341" s="44"/>
      <c r="M341" s="219" t="s">
        <v>19</v>
      </c>
      <c r="N341" s="220" t="s">
        <v>48</v>
      </c>
      <c r="O341" s="84"/>
      <c r="P341" s="221">
        <f>O341*H341</f>
        <v>0</v>
      </c>
      <c r="Q341" s="221">
        <v>0.020199999999999999</v>
      </c>
      <c r="R341" s="221">
        <f>Q341*H341</f>
        <v>0.012119999999999999</v>
      </c>
      <c r="S341" s="221">
        <v>0</v>
      </c>
      <c r="T341" s="22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3" t="s">
        <v>139</v>
      </c>
      <c r="AT341" s="223" t="s">
        <v>134</v>
      </c>
      <c r="AU341" s="223" t="s">
        <v>86</v>
      </c>
      <c r="AY341" s="17" t="s">
        <v>131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7" t="s">
        <v>84</v>
      </c>
      <c r="BK341" s="224">
        <f>ROUND(I341*H341,2)</f>
        <v>0</v>
      </c>
      <c r="BL341" s="17" t="s">
        <v>139</v>
      </c>
      <c r="BM341" s="223" t="s">
        <v>634</v>
      </c>
    </row>
    <row r="342" s="2" customFormat="1">
      <c r="A342" s="38"/>
      <c r="B342" s="39"/>
      <c r="C342" s="40"/>
      <c r="D342" s="225" t="s">
        <v>141</v>
      </c>
      <c r="E342" s="40"/>
      <c r="F342" s="226" t="s">
        <v>635</v>
      </c>
      <c r="G342" s="40"/>
      <c r="H342" s="40"/>
      <c r="I342" s="227"/>
      <c r="J342" s="40"/>
      <c r="K342" s="40"/>
      <c r="L342" s="44"/>
      <c r="M342" s="228"/>
      <c r="N342" s="229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141</v>
      </c>
      <c r="AU342" s="17" t="s">
        <v>86</v>
      </c>
    </row>
    <row r="343" s="13" customFormat="1">
      <c r="A343" s="13"/>
      <c r="B343" s="230"/>
      <c r="C343" s="231"/>
      <c r="D343" s="232" t="s">
        <v>143</v>
      </c>
      <c r="E343" s="233" t="s">
        <v>19</v>
      </c>
      <c r="F343" s="234" t="s">
        <v>636</v>
      </c>
      <c r="G343" s="231"/>
      <c r="H343" s="235">
        <v>0.59999999999999998</v>
      </c>
      <c r="I343" s="236"/>
      <c r="J343" s="231"/>
      <c r="K343" s="231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143</v>
      </c>
      <c r="AU343" s="241" t="s">
        <v>86</v>
      </c>
      <c r="AV343" s="13" t="s">
        <v>86</v>
      </c>
      <c r="AW343" s="13" t="s">
        <v>37</v>
      </c>
      <c r="AX343" s="13" t="s">
        <v>84</v>
      </c>
      <c r="AY343" s="241" t="s">
        <v>131</v>
      </c>
    </row>
    <row r="344" s="2" customFormat="1" ht="16.5" customHeight="1">
      <c r="A344" s="38"/>
      <c r="B344" s="39"/>
      <c r="C344" s="212" t="s">
        <v>637</v>
      </c>
      <c r="D344" s="212" t="s">
        <v>134</v>
      </c>
      <c r="E344" s="213" t="s">
        <v>638</v>
      </c>
      <c r="F344" s="214" t="s">
        <v>639</v>
      </c>
      <c r="G344" s="215" t="s">
        <v>208</v>
      </c>
      <c r="H344" s="216">
        <v>0.59999999999999998</v>
      </c>
      <c r="I344" s="217"/>
      <c r="J344" s="218">
        <f>ROUND(I344*H344,2)</f>
        <v>0</v>
      </c>
      <c r="K344" s="214" t="s">
        <v>138</v>
      </c>
      <c r="L344" s="44"/>
      <c r="M344" s="219" t="s">
        <v>19</v>
      </c>
      <c r="N344" s="220" t="s">
        <v>48</v>
      </c>
      <c r="O344" s="84"/>
      <c r="P344" s="221">
        <f>O344*H344</f>
        <v>0</v>
      </c>
      <c r="Q344" s="221">
        <v>0.055449999999999999</v>
      </c>
      <c r="R344" s="221">
        <f>Q344*H344</f>
        <v>0.033270000000000001</v>
      </c>
      <c r="S344" s="221">
        <v>0</v>
      </c>
      <c r="T344" s="22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3" t="s">
        <v>139</v>
      </c>
      <c r="AT344" s="223" t="s">
        <v>134</v>
      </c>
      <c r="AU344" s="223" t="s">
        <v>86</v>
      </c>
      <c r="AY344" s="17" t="s">
        <v>131</v>
      </c>
      <c r="BE344" s="224">
        <f>IF(N344="základní",J344,0)</f>
        <v>0</v>
      </c>
      <c r="BF344" s="224">
        <f>IF(N344="snížená",J344,0)</f>
        <v>0</v>
      </c>
      <c r="BG344" s="224">
        <f>IF(N344="zákl. přenesená",J344,0)</f>
        <v>0</v>
      </c>
      <c r="BH344" s="224">
        <f>IF(N344="sníž. přenesená",J344,0)</f>
        <v>0</v>
      </c>
      <c r="BI344" s="224">
        <f>IF(N344="nulová",J344,0)</f>
        <v>0</v>
      </c>
      <c r="BJ344" s="17" t="s">
        <v>84</v>
      </c>
      <c r="BK344" s="224">
        <f>ROUND(I344*H344,2)</f>
        <v>0</v>
      </c>
      <c r="BL344" s="17" t="s">
        <v>139</v>
      </c>
      <c r="BM344" s="223" t="s">
        <v>640</v>
      </c>
    </row>
    <row r="345" s="2" customFormat="1">
      <c r="A345" s="38"/>
      <c r="B345" s="39"/>
      <c r="C345" s="40"/>
      <c r="D345" s="225" t="s">
        <v>141</v>
      </c>
      <c r="E345" s="40"/>
      <c r="F345" s="226" t="s">
        <v>641</v>
      </c>
      <c r="G345" s="40"/>
      <c r="H345" s="40"/>
      <c r="I345" s="227"/>
      <c r="J345" s="40"/>
      <c r="K345" s="40"/>
      <c r="L345" s="44"/>
      <c r="M345" s="228"/>
      <c r="N345" s="229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141</v>
      </c>
      <c r="AU345" s="17" t="s">
        <v>86</v>
      </c>
    </row>
    <row r="346" s="13" customFormat="1">
      <c r="A346" s="13"/>
      <c r="B346" s="230"/>
      <c r="C346" s="231"/>
      <c r="D346" s="232" t="s">
        <v>143</v>
      </c>
      <c r="E346" s="233" t="s">
        <v>19</v>
      </c>
      <c r="F346" s="234" t="s">
        <v>642</v>
      </c>
      <c r="G346" s="231"/>
      <c r="H346" s="235">
        <v>0.59999999999999998</v>
      </c>
      <c r="I346" s="236"/>
      <c r="J346" s="231"/>
      <c r="K346" s="231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143</v>
      </c>
      <c r="AU346" s="241" t="s">
        <v>86</v>
      </c>
      <c r="AV346" s="13" t="s">
        <v>86</v>
      </c>
      <c r="AW346" s="13" t="s">
        <v>37</v>
      </c>
      <c r="AX346" s="13" t="s">
        <v>84</v>
      </c>
      <c r="AY346" s="241" t="s">
        <v>131</v>
      </c>
    </row>
    <row r="347" s="2" customFormat="1" ht="24.15" customHeight="1">
      <c r="A347" s="38"/>
      <c r="B347" s="39"/>
      <c r="C347" s="212" t="s">
        <v>643</v>
      </c>
      <c r="D347" s="212" t="s">
        <v>134</v>
      </c>
      <c r="E347" s="213" t="s">
        <v>644</v>
      </c>
      <c r="F347" s="214" t="s">
        <v>645</v>
      </c>
      <c r="G347" s="215" t="s">
        <v>137</v>
      </c>
      <c r="H347" s="216">
        <v>53</v>
      </c>
      <c r="I347" s="217"/>
      <c r="J347" s="218">
        <f>ROUND(I347*H347,2)</f>
        <v>0</v>
      </c>
      <c r="K347" s="214" t="s">
        <v>138</v>
      </c>
      <c r="L347" s="44"/>
      <c r="M347" s="219" t="s">
        <v>19</v>
      </c>
      <c r="N347" s="220" t="s">
        <v>48</v>
      </c>
      <c r="O347" s="84"/>
      <c r="P347" s="221">
        <f>O347*H347</f>
        <v>0</v>
      </c>
      <c r="Q347" s="221">
        <v>0.17488999999999999</v>
      </c>
      <c r="R347" s="221">
        <f>Q347*H347</f>
        <v>9.269169999999999</v>
      </c>
      <c r="S347" s="221">
        <v>0</v>
      </c>
      <c r="T347" s="222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3" t="s">
        <v>139</v>
      </c>
      <c r="AT347" s="223" t="s">
        <v>134</v>
      </c>
      <c r="AU347" s="223" t="s">
        <v>86</v>
      </c>
      <c r="AY347" s="17" t="s">
        <v>131</v>
      </c>
      <c r="BE347" s="224">
        <f>IF(N347="základní",J347,0)</f>
        <v>0</v>
      </c>
      <c r="BF347" s="224">
        <f>IF(N347="snížená",J347,0)</f>
        <v>0</v>
      </c>
      <c r="BG347" s="224">
        <f>IF(N347="zákl. přenesená",J347,0)</f>
        <v>0</v>
      </c>
      <c r="BH347" s="224">
        <f>IF(N347="sníž. přenesená",J347,0)</f>
        <v>0</v>
      </c>
      <c r="BI347" s="224">
        <f>IF(N347="nulová",J347,0)</f>
        <v>0</v>
      </c>
      <c r="BJ347" s="17" t="s">
        <v>84</v>
      </c>
      <c r="BK347" s="224">
        <f>ROUND(I347*H347,2)</f>
        <v>0</v>
      </c>
      <c r="BL347" s="17" t="s">
        <v>139</v>
      </c>
      <c r="BM347" s="223" t="s">
        <v>646</v>
      </c>
    </row>
    <row r="348" s="2" customFormat="1">
      <c r="A348" s="38"/>
      <c r="B348" s="39"/>
      <c r="C348" s="40"/>
      <c r="D348" s="225" t="s">
        <v>141</v>
      </c>
      <c r="E348" s="40"/>
      <c r="F348" s="226" t="s">
        <v>647</v>
      </c>
      <c r="G348" s="40"/>
      <c r="H348" s="40"/>
      <c r="I348" s="227"/>
      <c r="J348" s="40"/>
      <c r="K348" s="40"/>
      <c r="L348" s="44"/>
      <c r="M348" s="228"/>
      <c r="N348" s="229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141</v>
      </c>
      <c r="AU348" s="17" t="s">
        <v>86</v>
      </c>
    </row>
    <row r="349" s="13" customFormat="1">
      <c r="A349" s="13"/>
      <c r="B349" s="230"/>
      <c r="C349" s="231"/>
      <c r="D349" s="232" t="s">
        <v>143</v>
      </c>
      <c r="E349" s="233" t="s">
        <v>19</v>
      </c>
      <c r="F349" s="234" t="s">
        <v>648</v>
      </c>
      <c r="G349" s="231"/>
      <c r="H349" s="235">
        <v>53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143</v>
      </c>
      <c r="AU349" s="241" t="s">
        <v>86</v>
      </c>
      <c r="AV349" s="13" t="s">
        <v>86</v>
      </c>
      <c r="AW349" s="13" t="s">
        <v>37</v>
      </c>
      <c r="AX349" s="13" t="s">
        <v>84</v>
      </c>
      <c r="AY349" s="241" t="s">
        <v>131</v>
      </c>
    </row>
    <row r="350" s="2" customFormat="1" ht="16.5" customHeight="1">
      <c r="A350" s="38"/>
      <c r="B350" s="39"/>
      <c r="C350" s="267" t="s">
        <v>649</v>
      </c>
      <c r="D350" s="267" t="s">
        <v>295</v>
      </c>
      <c r="E350" s="268" t="s">
        <v>650</v>
      </c>
      <c r="F350" s="269" t="s">
        <v>651</v>
      </c>
      <c r="G350" s="270" t="s">
        <v>137</v>
      </c>
      <c r="H350" s="271">
        <v>45</v>
      </c>
      <c r="I350" s="272"/>
      <c r="J350" s="273">
        <f>ROUND(I350*H350,2)</f>
        <v>0</v>
      </c>
      <c r="K350" s="269" t="s">
        <v>138</v>
      </c>
      <c r="L350" s="274"/>
      <c r="M350" s="275" t="s">
        <v>19</v>
      </c>
      <c r="N350" s="276" t="s">
        <v>48</v>
      </c>
      <c r="O350" s="84"/>
      <c r="P350" s="221">
        <f>O350*H350</f>
        <v>0</v>
      </c>
      <c r="Q350" s="221">
        <v>0</v>
      </c>
      <c r="R350" s="221">
        <f>Q350*H350</f>
        <v>0</v>
      </c>
      <c r="S350" s="221">
        <v>0</v>
      </c>
      <c r="T350" s="22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3" t="s">
        <v>218</v>
      </c>
      <c r="AT350" s="223" t="s">
        <v>295</v>
      </c>
      <c r="AU350" s="223" t="s">
        <v>86</v>
      </c>
      <c r="AY350" s="17" t="s">
        <v>131</v>
      </c>
      <c r="BE350" s="224">
        <f>IF(N350="základní",J350,0)</f>
        <v>0</v>
      </c>
      <c r="BF350" s="224">
        <f>IF(N350="snížená",J350,0)</f>
        <v>0</v>
      </c>
      <c r="BG350" s="224">
        <f>IF(N350="zákl. přenesená",J350,0)</f>
        <v>0</v>
      </c>
      <c r="BH350" s="224">
        <f>IF(N350="sníž. přenesená",J350,0)</f>
        <v>0</v>
      </c>
      <c r="BI350" s="224">
        <f>IF(N350="nulová",J350,0)</f>
        <v>0</v>
      </c>
      <c r="BJ350" s="17" t="s">
        <v>84</v>
      </c>
      <c r="BK350" s="224">
        <f>ROUND(I350*H350,2)</f>
        <v>0</v>
      </c>
      <c r="BL350" s="17" t="s">
        <v>139</v>
      </c>
      <c r="BM350" s="223" t="s">
        <v>652</v>
      </c>
    </row>
    <row r="351" s="2" customFormat="1" ht="16.5" customHeight="1">
      <c r="A351" s="38"/>
      <c r="B351" s="39"/>
      <c r="C351" s="267" t="s">
        <v>653</v>
      </c>
      <c r="D351" s="267" t="s">
        <v>295</v>
      </c>
      <c r="E351" s="268" t="s">
        <v>654</v>
      </c>
      <c r="F351" s="269" t="s">
        <v>655</v>
      </c>
      <c r="G351" s="270" t="s">
        <v>137</v>
      </c>
      <c r="H351" s="271">
        <v>8</v>
      </c>
      <c r="I351" s="272"/>
      <c r="J351" s="273">
        <f>ROUND(I351*H351,2)</f>
        <v>0</v>
      </c>
      <c r="K351" s="269" t="s">
        <v>138</v>
      </c>
      <c r="L351" s="274"/>
      <c r="M351" s="275" t="s">
        <v>19</v>
      </c>
      <c r="N351" s="276" t="s">
        <v>48</v>
      </c>
      <c r="O351" s="84"/>
      <c r="P351" s="221">
        <f>O351*H351</f>
        <v>0</v>
      </c>
      <c r="Q351" s="221">
        <v>0</v>
      </c>
      <c r="R351" s="221">
        <f>Q351*H351</f>
        <v>0</v>
      </c>
      <c r="S351" s="221">
        <v>0</v>
      </c>
      <c r="T351" s="22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3" t="s">
        <v>218</v>
      </c>
      <c r="AT351" s="223" t="s">
        <v>295</v>
      </c>
      <c r="AU351" s="223" t="s">
        <v>86</v>
      </c>
      <c r="AY351" s="17" t="s">
        <v>131</v>
      </c>
      <c r="BE351" s="224">
        <f>IF(N351="základní",J351,0)</f>
        <v>0</v>
      </c>
      <c r="BF351" s="224">
        <f>IF(N351="snížená",J351,0)</f>
        <v>0</v>
      </c>
      <c r="BG351" s="224">
        <f>IF(N351="zákl. přenesená",J351,0)</f>
        <v>0</v>
      </c>
      <c r="BH351" s="224">
        <f>IF(N351="sníž. přenesená",J351,0)</f>
        <v>0</v>
      </c>
      <c r="BI351" s="224">
        <f>IF(N351="nulová",J351,0)</f>
        <v>0</v>
      </c>
      <c r="BJ351" s="17" t="s">
        <v>84</v>
      </c>
      <c r="BK351" s="224">
        <f>ROUND(I351*H351,2)</f>
        <v>0</v>
      </c>
      <c r="BL351" s="17" t="s">
        <v>139</v>
      </c>
      <c r="BM351" s="223" t="s">
        <v>656</v>
      </c>
    </row>
    <row r="352" s="2" customFormat="1" ht="16.5" customHeight="1">
      <c r="A352" s="38"/>
      <c r="B352" s="39"/>
      <c r="C352" s="212" t="s">
        <v>657</v>
      </c>
      <c r="D352" s="212" t="s">
        <v>134</v>
      </c>
      <c r="E352" s="213" t="s">
        <v>658</v>
      </c>
      <c r="F352" s="214" t="s">
        <v>659</v>
      </c>
      <c r="G352" s="215" t="s">
        <v>137</v>
      </c>
      <c r="H352" s="216">
        <v>1</v>
      </c>
      <c r="I352" s="217"/>
      <c r="J352" s="218">
        <f>ROUND(I352*H352,2)</f>
        <v>0</v>
      </c>
      <c r="K352" s="214" t="s">
        <v>138</v>
      </c>
      <c r="L352" s="44"/>
      <c r="M352" s="219" t="s">
        <v>19</v>
      </c>
      <c r="N352" s="220" t="s">
        <v>48</v>
      </c>
      <c r="O352" s="84"/>
      <c r="P352" s="221">
        <f>O352*H352</f>
        <v>0</v>
      </c>
      <c r="Q352" s="221">
        <v>0</v>
      </c>
      <c r="R352" s="221">
        <f>Q352*H352</f>
        <v>0</v>
      </c>
      <c r="S352" s="221">
        <v>0</v>
      </c>
      <c r="T352" s="22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3" t="s">
        <v>139</v>
      </c>
      <c r="AT352" s="223" t="s">
        <v>134</v>
      </c>
      <c r="AU352" s="223" t="s">
        <v>86</v>
      </c>
      <c r="AY352" s="17" t="s">
        <v>131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7" t="s">
        <v>84</v>
      </c>
      <c r="BK352" s="224">
        <f>ROUND(I352*H352,2)</f>
        <v>0</v>
      </c>
      <c r="BL352" s="17" t="s">
        <v>139</v>
      </c>
      <c r="BM352" s="223" t="s">
        <v>660</v>
      </c>
    </row>
    <row r="353" s="2" customFormat="1">
      <c r="A353" s="38"/>
      <c r="B353" s="39"/>
      <c r="C353" s="40"/>
      <c r="D353" s="225" t="s">
        <v>141</v>
      </c>
      <c r="E353" s="40"/>
      <c r="F353" s="226" t="s">
        <v>661</v>
      </c>
      <c r="G353" s="40"/>
      <c r="H353" s="40"/>
      <c r="I353" s="227"/>
      <c r="J353" s="40"/>
      <c r="K353" s="40"/>
      <c r="L353" s="44"/>
      <c r="M353" s="228"/>
      <c r="N353" s="229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141</v>
      </c>
      <c r="AU353" s="17" t="s">
        <v>86</v>
      </c>
    </row>
    <row r="354" s="13" customFormat="1">
      <c r="A354" s="13"/>
      <c r="B354" s="230"/>
      <c r="C354" s="231"/>
      <c r="D354" s="232" t="s">
        <v>143</v>
      </c>
      <c r="E354" s="233" t="s">
        <v>19</v>
      </c>
      <c r="F354" s="234" t="s">
        <v>662</v>
      </c>
      <c r="G354" s="231"/>
      <c r="H354" s="235">
        <v>1</v>
      </c>
      <c r="I354" s="236"/>
      <c r="J354" s="231"/>
      <c r="K354" s="231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143</v>
      </c>
      <c r="AU354" s="241" t="s">
        <v>86</v>
      </c>
      <c r="AV354" s="13" t="s">
        <v>86</v>
      </c>
      <c r="AW354" s="13" t="s">
        <v>37</v>
      </c>
      <c r="AX354" s="13" t="s">
        <v>84</v>
      </c>
      <c r="AY354" s="241" t="s">
        <v>131</v>
      </c>
    </row>
    <row r="355" s="2" customFormat="1" ht="16.5" customHeight="1">
      <c r="A355" s="38"/>
      <c r="B355" s="39"/>
      <c r="C355" s="267" t="s">
        <v>663</v>
      </c>
      <c r="D355" s="267" t="s">
        <v>295</v>
      </c>
      <c r="E355" s="268" t="s">
        <v>664</v>
      </c>
      <c r="F355" s="269" t="s">
        <v>665</v>
      </c>
      <c r="G355" s="270" t="s">
        <v>137</v>
      </c>
      <c r="H355" s="271">
        <v>1</v>
      </c>
      <c r="I355" s="272"/>
      <c r="J355" s="273">
        <f>ROUND(I355*H355,2)</f>
        <v>0</v>
      </c>
      <c r="K355" s="269" t="s">
        <v>138</v>
      </c>
      <c r="L355" s="274"/>
      <c r="M355" s="275" t="s">
        <v>19</v>
      </c>
      <c r="N355" s="276" t="s">
        <v>48</v>
      </c>
      <c r="O355" s="84"/>
      <c r="P355" s="221">
        <f>O355*H355</f>
        <v>0</v>
      </c>
      <c r="Q355" s="221">
        <v>0</v>
      </c>
      <c r="R355" s="221">
        <f>Q355*H355</f>
        <v>0</v>
      </c>
      <c r="S355" s="221">
        <v>0</v>
      </c>
      <c r="T355" s="222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3" t="s">
        <v>218</v>
      </c>
      <c r="AT355" s="223" t="s">
        <v>295</v>
      </c>
      <c r="AU355" s="223" t="s">
        <v>86</v>
      </c>
      <c r="AY355" s="17" t="s">
        <v>131</v>
      </c>
      <c r="BE355" s="224">
        <f>IF(N355="základní",J355,0)</f>
        <v>0</v>
      </c>
      <c r="BF355" s="224">
        <f>IF(N355="snížená",J355,0)</f>
        <v>0</v>
      </c>
      <c r="BG355" s="224">
        <f>IF(N355="zákl. přenesená",J355,0)</f>
        <v>0</v>
      </c>
      <c r="BH355" s="224">
        <f>IF(N355="sníž. přenesená",J355,0)</f>
        <v>0</v>
      </c>
      <c r="BI355" s="224">
        <f>IF(N355="nulová",J355,0)</f>
        <v>0</v>
      </c>
      <c r="BJ355" s="17" t="s">
        <v>84</v>
      </c>
      <c r="BK355" s="224">
        <f>ROUND(I355*H355,2)</f>
        <v>0</v>
      </c>
      <c r="BL355" s="17" t="s">
        <v>139</v>
      </c>
      <c r="BM355" s="223" t="s">
        <v>666</v>
      </c>
    </row>
    <row r="356" s="2" customFormat="1" ht="16.5" customHeight="1">
      <c r="A356" s="38"/>
      <c r="B356" s="39"/>
      <c r="C356" s="212" t="s">
        <v>667</v>
      </c>
      <c r="D356" s="212" t="s">
        <v>134</v>
      </c>
      <c r="E356" s="213" t="s">
        <v>668</v>
      </c>
      <c r="F356" s="214" t="s">
        <v>669</v>
      </c>
      <c r="G356" s="215" t="s">
        <v>208</v>
      </c>
      <c r="H356" s="216">
        <v>90</v>
      </c>
      <c r="I356" s="217"/>
      <c r="J356" s="218">
        <f>ROUND(I356*H356,2)</f>
        <v>0</v>
      </c>
      <c r="K356" s="214" t="s">
        <v>138</v>
      </c>
      <c r="L356" s="44"/>
      <c r="M356" s="219" t="s">
        <v>19</v>
      </c>
      <c r="N356" s="220" t="s">
        <v>48</v>
      </c>
      <c r="O356" s="84"/>
      <c r="P356" s="221">
        <f>O356*H356</f>
        <v>0</v>
      </c>
      <c r="Q356" s="221">
        <v>0</v>
      </c>
      <c r="R356" s="221">
        <f>Q356*H356</f>
        <v>0</v>
      </c>
      <c r="S356" s="221">
        <v>0</v>
      </c>
      <c r="T356" s="22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3" t="s">
        <v>139</v>
      </c>
      <c r="AT356" s="223" t="s">
        <v>134</v>
      </c>
      <c r="AU356" s="223" t="s">
        <v>86</v>
      </c>
      <c r="AY356" s="17" t="s">
        <v>131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7" t="s">
        <v>84</v>
      </c>
      <c r="BK356" s="224">
        <f>ROUND(I356*H356,2)</f>
        <v>0</v>
      </c>
      <c r="BL356" s="17" t="s">
        <v>139</v>
      </c>
      <c r="BM356" s="223" t="s">
        <v>670</v>
      </c>
    </row>
    <row r="357" s="2" customFormat="1">
      <c r="A357" s="38"/>
      <c r="B357" s="39"/>
      <c r="C357" s="40"/>
      <c r="D357" s="225" t="s">
        <v>141</v>
      </c>
      <c r="E357" s="40"/>
      <c r="F357" s="226" t="s">
        <v>671</v>
      </c>
      <c r="G357" s="40"/>
      <c r="H357" s="40"/>
      <c r="I357" s="227"/>
      <c r="J357" s="40"/>
      <c r="K357" s="40"/>
      <c r="L357" s="44"/>
      <c r="M357" s="228"/>
      <c r="N357" s="229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141</v>
      </c>
      <c r="AU357" s="17" t="s">
        <v>86</v>
      </c>
    </row>
    <row r="358" s="13" customFormat="1">
      <c r="A358" s="13"/>
      <c r="B358" s="230"/>
      <c r="C358" s="231"/>
      <c r="D358" s="232" t="s">
        <v>143</v>
      </c>
      <c r="E358" s="233" t="s">
        <v>19</v>
      </c>
      <c r="F358" s="234" t="s">
        <v>672</v>
      </c>
      <c r="G358" s="231"/>
      <c r="H358" s="235">
        <v>90</v>
      </c>
      <c r="I358" s="236"/>
      <c r="J358" s="231"/>
      <c r="K358" s="231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143</v>
      </c>
      <c r="AU358" s="241" t="s">
        <v>86</v>
      </c>
      <c r="AV358" s="13" t="s">
        <v>86</v>
      </c>
      <c r="AW358" s="13" t="s">
        <v>37</v>
      </c>
      <c r="AX358" s="13" t="s">
        <v>84</v>
      </c>
      <c r="AY358" s="241" t="s">
        <v>131</v>
      </c>
    </row>
    <row r="359" s="2" customFormat="1" ht="16.5" customHeight="1">
      <c r="A359" s="38"/>
      <c r="B359" s="39"/>
      <c r="C359" s="267" t="s">
        <v>673</v>
      </c>
      <c r="D359" s="267" t="s">
        <v>295</v>
      </c>
      <c r="E359" s="268" t="s">
        <v>674</v>
      </c>
      <c r="F359" s="269" t="s">
        <v>675</v>
      </c>
      <c r="G359" s="270" t="s">
        <v>208</v>
      </c>
      <c r="H359" s="271">
        <v>90</v>
      </c>
      <c r="I359" s="272"/>
      <c r="J359" s="273">
        <f>ROUND(I359*H359,2)</f>
        <v>0</v>
      </c>
      <c r="K359" s="269" t="s">
        <v>138</v>
      </c>
      <c r="L359" s="274"/>
      <c r="M359" s="275" t="s">
        <v>19</v>
      </c>
      <c r="N359" s="276" t="s">
        <v>48</v>
      </c>
      <c r="O359" s="84"/>
      <c r="P359" s="221">
        <f>O359*H359</f>
        <v>0</v>
      </c>
      <c r="Q359" s="221">
        <v>0.0015</v>
      </c>
      <c r="R359" s="221">
        <f>Q359*H359</f>
        <v>0.13500000000000001</v>
      </c>
      <c r="S359" s="221">
        <v>0</v>
      </c>
      <c r="T359" s="222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3" t="s">
        <v>218</v>
      </c>
      <c r="AT359" s="223" t="s">
        <v>295</v>
      </c>
      <c r="AU359" s="223" t="s">
        <v>86</v>
      </c>
      <c r="AY359" s="17" t="s">
        <v>131</v>
      </c>
      <c r="BE359" s="224">
        <f>IF(N359="základní",J359,0)</f>
        <v>0</v>
      </c>
      <c r="BF359" s="224">
        <f>IF(N359="snížená",J359,0)</f>
        <v>0</v>
      </c>
      <c r="BG359" s="224">
        <f>IF(N359="zákl. přenesená",J359,0)</f>
        <v>0</v>
      </c>
      <c r="BH359" s="224">
        <f>IF(N359="sníž. přenesená",J359,0)</f>
        <v>0</v>
      </c>
      <c r="BI359" s="224">
        <f>IF(N359="nulová",J359,0)</f>
        <v>0</v>
      </c>
      <c r="BJ359" s="17" t="s">
        <v>84</v>
      </c>
      <c r="BK359" s="224">
        <f>ROUND(I359*H359,2)</f>
        <v>0</v>
      </c>
      <c r="BL359" s="17" t="s">
        <v>139</v>
      </c>
      <c r="BM359" s="223" t="s">
        <v>676</v>
      </c>
    </row>
    <row r="360" s="2" customFormat="1" ht="16.5" customHeight="1">
      <c r="A360" s="38"/>
      <c r="B360" s="39"/>
      <c r="C360" s="212" t="s">
        <v>677</v>
      </c>
      <c r="D360" s="212" t="s">
        <v>134</v>
      </c>
      <c r="E360" s="213" t="s">
        <v>678</v>
      </c>
      <c r="F360" s="214" t="s">
        <v>679</v>
      </c>
      <c r="G360" s="215" t="s">
        <v>208</v>
      </c>
      <c r="H360" s="216">
        <v>100</v>
      </c>
      <c r="I360" s="217"/>
      <c r="J360" s="218">
        <f>ROUND(I360*H360,2)</f>
        <v>0</v>
      </c>
      <c r="K360" s="214" t="s">
        <v>138</v>
      </c>
      <c r="L360" s="44"/>
      <c r="M360" s="219" t="s">
        <v>19</v>
      </c>
      <c r="N360" s="220" t="s">
        <v>48</v>
      </c>
      <c r="O360" s="84"/>
      <c r="P360" s="221">
        <f>O360*H360</f>
        <v>0</v>
      </c>
      <c r="Q360" s="221">
        <v>0.00080999999999999996</v>
      </c>
      <c r="R360" s="221">
        <f>Q360*H360</f>
        <v>0.080999999999999989</v>
      </c>
      <c r="S360" s="221">
        <v>0</v>
      </c>
      <c r="T360" s="22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3" t="s">
        <v>139</v>
      </c>
      <c r="AT360" s="223" t="s">
        <v>134</v>
      </c>
      <c r="AU360" s="223" t="s">
        <v>86</v>
      </c>
      <c r="AY360" s="17" t="s">
        <v>131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7" t="s">
        <v>84</v>
      </c>
      <c r="BK360" s="224">
        <f>ROUND(I360*H360,2)</f>
        <v>0</v>
      </c>
      <c r="BL360" s="17" t="s">
        <v>139</v>
      </c>
      <c r="BM360" s="223" t="s">
        <v>680</v>
      </c>
    </row>
    <row r="361" s="2" customFormat="1">
      <c r="A361" s="38"/>
      <c r="B361" s="39"/>
      <c r="C361" s="40"/>
      <c r="D361" s="225" t="s">
        <v>141</v>
      </c>
      <c r="E361" s="40"/>
      <c r="F361" s="226" t="s">
        <v>681</v>
      </c>
      <c r="G361" s="40"/>
      <c r="H361" s="40"/>
      <c r="I361" s="227"/>
      <c r="J361" s="40"/>
      <c r="K361" s="40"/>
      <c r="L361" s="44"/>
      <c r="M361" s="228"/>
      <c r="N361" s="229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141</v>
      </c>
      <c r="AU361" s="17" t="s">
        <v>86</v>
      </c>
    </row>
    <row r="362" s="13" customFormat="1">
      <c r="A362" s="13"/>
      <c r="B362" s="230"/>
      <c r="C362" s="231"/>
      <c r="D362" s="232" t="s">
        <v>143</v>
      </c>
      <c r="E362" s="233" t="s">
        <v>19</v>
      </c>
      <c r="F362" s="234" t="s">
        <v>682</v>
      </c>
      <c r="G362" s="231"/>
      <c r="H362" s="235">
        <v>100</v>
      </c>
      <c r="I362" s="236"/>
      <c r="J362" s="231"/>
      <c r="K362" s="231"/>
      <c r="L362" s="237"/>
      <c r="M362" s="238"/>
      <c r="N362" s="239"/>
      <c r="O362" s="239"/>
      <c r="P362" s="239"/>
      <c r="Q362" s="239"/>
      <c r="R362" s="239"/>
      <c r="S362" s="239"/>
      <c r="T362" s="24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1" t="s">
        <v>143</v>
      </c>
      <c r="AU362" s="241" t="s">
        <v>86</v>
      </c>
      <c r="AV362" s="13" t="s">
        <v>86</v>
      </c>
      <c r="AW362" s="13" t="s">
        <v>37</v>
      </c>
      <c r="AX362" s="13" t="s">
        <v>84</v>
      </c>
      <c r="AY362" s="241" t="s">
        <v>131</v>
      </c>
    </row>
    <row r="363" s="12" customFormat="1" ht="22.8" customHeight="1">
      <c r="A363" s="12"/>
      <c r="B363" s="196"/>
      <c r="C363" s="197"/>
      <c r="D363" s="198" t="s">
        <v>76</v>
      </c>
      <c r="E363" s="210" t="s">
        <v>139</v>
      </c>
      <c r="F363" s="210" t="s">
        <v>683</v>
      </c>
      <c r="G363" s="197"/>
      <c r="H363" s="197"/>
      <c r="I363" s="200"/>
      <c r="J363" s="211">
        <f>BK363</f>
        <v>0</v>
      </c>
      <c r="K363" s="197"/>
      <c r="L363" s="202"/>
      <c r="M363" s="203"/>
      <c r="N363" s="204"/>
      <c r="O363" s="204"/>
      <c r="P363" s="205">
        <f>SUM(P364:P427)</f>
        <v>0</v>
      </c>
      <c r="Q363" s="204"/>
      <c r="R363" s="205">
        <f>SUM(R364:R427)</f>
        <v>243.24519456000002</v>
      </c>
      <c r="S363" s="204"/>
      <c r="T363" s="206">
        <f>SUM(T364:T427)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7" t="s">
        <v>84</v>
      </c>
      <c r="AT363" s="208" t="s">
        <v>76</v>
      </c>
      <c r="AU363" s="208" t="s">
        <v>84</v>
      </c>
      <c r="AY363" s="207" t="s">
        <v>131</v>
      </c>
      <c r="BK363" s="209">
        <f>SUM(BK364:BK427)</f>
        <v>0</v>
      </c>
    </row>
    <row r="364" s="2" customFormat="1" ht="16.5" customHeight="1">
      <c r="A364" s="38"/>
      <c r="B364" s="39"/>
      <c r="C364" s="212" t="s">
        <v>684</v>
      </c>
      <c r="D364" s="212" t="s">
        <v>134</v>
      </c>
      <c r="E364" s="213" t="s">
        <v>685</v>
      </c>
      <c r="F364" s="214" t="s">
        <v>686</v>
      </c>
      <c r="G364" s="215" t="s">
        <v>238</v>
      </c>
      <c r="H364" s="216">
        <v>11.82</v>
      </c>
      <c r="I364" s="217"/>
      <c r="J364" s="218">
        <f>ROUND(I364*H364,2)</f>
        <v>0</v>
      </c>
      <c r="K364" s="214" t="s">
        <v>138</v>
      </c>
      <c r="L364" s="44"/>
      <c r="M364" s="219" t="s">
        <v>19</v>
      </c>
      <c r="N364" s="220" t="s">
        <v>48</v>
      </c>
      <c r="O364" s="84"/>
      <c r="P364" s="221">
        <f>O364*H364</f>
        <v>0</v>
      </c>
      <c r="Q364" s="221">
        <v>0</v>
      </c>
      <c r="R364" s="221">
        <f>Q364*H364</f>
        <v>0</v>
      </c>
      <c r="S364" s="221">
        <v>0</v>
      </c>
      <c r="T364" s="22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3" t="s">
        <v>139</v>
      </c>
      <c r="AT364" s="223" t="s">
        <v>134</v>
      </c>
      <c r="AU364" s="223" t="s">
        <v>86</v>
      </c>
      <c r="AY364" s="17" t="s">
        <v>131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7" t="s">
        <v>84</v>
      </c>
      <c r="BK364" s="224">
        <f>ROUND(I364*H364,2)</f>
        <v>0</v>
      </c>
      <c r="BL364" s="17" t="s">
        <v>139</v>
      </c>
      <c r="BM364" s="223" t="s">
        <v>687</v>
      </c>
    </row>
    <row r="365" s="2" customFormat="1">
      <c r="A365" s="38"/>
      <c r="B365" s="39"/>
      <c r="C365" s="40"/>
      <c r="D365" s="225" t="s">
        <v>141</v>
      </c>
      <c r="E365" s="40"/>
      <c r="F365" s="226" t="s">
        <v>688</v>
      </c>
      <c r="G365" s="40"/>
      <c r="H365" s="40"/>
      <c r="I365" s="227"/>
      <c r="J365" s="40"/>
      <c r="K365" s="40"/>
      <c r="L365" s="44"/>
      <c r="M365" s="228"/>
      <c r="N365" s="229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141</v>
      </c>
      <c r="AU365" s="17" t="s">
        <v>86</v>
      </c>
    </row>
    <row r="366" s="13" customFormat="1">
      <c r="A366" s="13"/>
      <c r="B366" s="230"/>
      <c r="C366" s="231"/>
      <c r="D366" s="232" t="s">
        <v>143</v>
      </c>
      <c r="E366" s="233" t="s">
        <v>19</v>
      </c>
      <c r="F366" s="234" t="s">
        <v>689</v>
      </c>
      <c r="G366" s="231"/>
      <c r="H366" s="235">
        <v>11.82</v>
      </c>
      <c r="I366" s="236"/>
      <c r="J366" s="231"/>
      <c r="K366" s="231"/>
      <c r="L366" s="237"/>
      <c r="M366" s="238"/>
      <c r="N366" s="239"/>
      <c r="O366" s="239"/>
      <c r="P366" s="239"/>
      <c r="Q366" s="239"/>
      <c r="R366" s="239"/>
      <c r="S366" s="239"/>
      <c r="T366" s="24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1" t="s">
        <v>143</v>
      </c>
      <c r="AU366" s="241" t="s">
        <v>86</v>
      </c>
      <c r="AV366" s="13" t="s">
        <v>86</v>
      </c>
      <c r="AW366" s="13" t="s">
        <v>37</v>
      </c>
      <c r="AX366" s="13" t="s">
        <v>84</v>
      </c>
      <c r="AY366" s="241" t="s">
        <v>131</v>
      </c>
    </row>
    <row r="367" s="2" customFormat="1" ht="24.15" customHeight="1">
      <c r="A367" s="38"/>
      <c r="B367" s="39"/>
      <c r="C367" s="212" t="s">
        <v>690</v>
      </c>
      <c r="D367" s="212" t="s">
        <v>134</v>
      </c>
      <c r="E367" s="213" t="s">
        <v>691</v>
      </c>
      <c r="F367" s="214" t="s">
        <v>692</v>
      </c>
      <c r="G367" s="215" t="s">
        <v>238</v>
      </c>
      <c r="H367" s="216">
        <v>11.82</v>
      </c>
      <c r="I367" s="217"/>
      <c r="J367" s="218">
        <f>ROUND(I367*H367,2)</f>
        <v>0</v>
      </c>
      <c r="K367" s="214" t="s">
        <v>138</v>
      </c>
      <c r="L367" s="44"/>
      <c r="M367" s="219" t="s">
        <v>19</v>
      </c>
      <c r="N367" s="220" t="s">
        <v>48</v>
      </c>
      <c r="O367" s="84"/>
      <c r="P367" s="221">
        <f>O367*H367</f>
        <v>0</v>
      </c>
      <c r="Q367" s="221">
        <v>0</v>
      </c>
      <c r="R367" s="221">
        <f>Q367*H367</f>
        <v>0</v>
      </c>
      <c r="S367" s="221">
        <v>0</v>
      </c>
      <c r="T367" s="22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3" t="s">
        <v>139</v>
      </c>
      <c r="AT367" s="223" t="s">
        <v>134</v>
      </c>
      <c r="AU367" s="223" t="s">
        <v>86</v>
      </c>
      <c r="AY367" s="17" t="s">
        <v>131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7" t="s">
        <v>84</v>
      </c>
      <c r="BK367" s="224">
        <f>ROUND(I367*H367,2)</f>
        <v>0</v>
      </c>
      <c r="BL367" s="17" t="s">
        <v>139</v>
      </c>
      <c r="BM367" s="223" t="s">
        <v>693</v>
      </c>
    </row>
    <row r="368" s="2" customFormat="1">
      <c r="A368" s="38"/>
      <c r="B368" s="39"/>
      <c r="C368" s="40"/>
      <c r="D368" s="225" t="s">
        <v>141</v>
      </c>
      <c r="E368" s="40"/>
      <c r="F368" s="226" t="s">
        <v>694</v>
      </c>
      <c r="G368" s="40"/>
      <c r="H368" s="40"/>
      <c r="I368" s="227"/>
      <c r="J368" s="40"/>
      <c r="K368" s="40"/>
      <c r="L368" s="44"/>
      <c r="M368" s="228"/>
      <c r="N368" s="229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141</v>
      </c>
      <c r="AU368" s="17" t="s">
        <v>86</v>
      </c>
    </row>
    <row r="369" s="2" customFormat="1" ht="16.5" customHeight="1">
      <c r="A369" s="38"/>
      <c r="B369" s="39"/>
      <c r="C369" s="212" t="s">
        <v>695</v>
      </c>
      <c r="D369" s="212" t="s">
        <v>134</v>
      </c>
      <c r="E369" s="213" t="s">
        <v>696</v>
      </c>
      <c r="F369" s="214" t="s">
        <v>697</v>
      </c>
      <c r="G369" s="215" t="s">
        <v>298</v>
      </c>
      <c r="H369" s="216">
        <v>2.3639999999999999</v>
      </c>
      <c r="I369" s="217"/>
      <c r="J369" s="218">
        <f>ROUND(I369*H369,2)</f>
        <v>0</v>
      </c>
      <c r="K369" s="214" t="s">
        <v>138</v>
      </c>
      <c r="L369" s="44"/>
      <c r="M369" s="219" t="s">
        <v>19</v>
      </c>
      <c r="N369" s="220" t="s">
        <v>48</v>
      </c>
      <c r="O369" s="84"/>
      <c r="P369" s="221">
        <f>O369*H369</f>
        <v>0</v>
      </c>
      <c r="Q369" s="221">
        <v>1.0492699999999999</v>
      </c>
      <c r="R369" s="221">
        <f>Q369*H369</f>
        <v>2.4804742799999997</v>
      </c>
      <c r="S369" s="221">
        <v>0</v>
      </c>
      <c r="T369" s="22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3" t="s">
        <v>139</v>
      </c>
      <c r="AT369" s="223" t="s">
        <v>134</v>
      </c>
      <c r="AU369" s="223" t="s">
        <v>86</v>
      </c>
      <c r="AY369" s="17" t="s">
        <v>131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7" t="s">
        <v>84</v>
      </c>
      <c r="BK369" s="224">
        <f>ROUND(I369*H369,2)</f>
        <v>0</v>
      </c>
      <c r="BL369" s="17" t="s">
        <v>139</v>
      </c>
      <c r="BM369" s="223" t="s">
        <v>698</v>
      </c>
    </row>
    <row r="370" s="2" customFormat="1">
      <c r="A370" s="38"/>
      <c r="B370" s="39"/>
      <c r="C370" s="40"/>
      <c r="D370" s="225" t="s">
        <v>141</v>
      </c>
      <c r="E370" s="40"/>
      <c r="F370" s="226" t="s">
        <v>699</v>
      </c>
      <c r="G370" s="40"/>
      <c r="H370" s="40"/>
      <c r="I370" s="227"/>
      <c r="J370" s="40"/>
      <c r="K370" s="40"/>
      <c r="L370" s="44"/>
      <c r="M370" s="228"/>
      <c r="N370" s="229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141</v>
      </c>
      <c r="AU370" s="17" t="s">
        <v>86</v>
      </c>
    </row>
    <row r="371" s="13" customFormat="1">
      <c r="A371" s="13"/>
      <c r="B371" s="230"/>
      <c r="C371" s="231"/>
      <c r="D371" s="232" t="s">
        <v>143</v>
      </c>
      <c r="E371" s="233" t="s">
        <v>19</v>
      </c>
      <c r="F371" s="234" t="s">
        <v>700</v>
      </c>
      <c r="G371" s="231"/>
      <c r="H371" s="235">
        <v>2.3639999999999999</v>
      </c>
      <c r="I371" s="236"/>
      <c r="J371" s="231"/>
      <c r="K371" s="231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143</v>
      </c>
      <c r="AU371" s="241" t="s">
        <v>86</v>
      </c>
      <c r="AV371" s="13" t="s">
        <v>86</v>
      </c>
      <c r="AW371" s="13" t="s">
        <v>37</v>
      </c>
      <c r="AX371" s="13" t="s">
        <v>84</v>
      </c>
      <c r="AY371" s="241" t="s">
        <v>131</v>
      </c>
    </row>
    <row r="372" s="2" customFormat="1" ht="16.5" customHeight="1">
      <c r="A372" s="38"/>
      <c r="B372" s="39"/>
      <c r="C372" s="212" t="s">
        <v>701</v>
      </c>
      <c r="D372" s="212" t="s">
        <v>134</v>
      </c>
      <c r="E372" s="213" t="s">
        <v>702</v>
      </c>
      <c r="F372" s="214" t="s">
        <v>703</v>
      </c>
      <c r="G372" s="215" t="s">
        <v>179</v>
      </c>
      <c r="H372" s="216">
        <v>43.560000000000002</v>
      </c>
      <c r="I372" s="217"/>
      <c r="J372" s="218">
        <f>ROUND(I372*H372,2)</f>
        <v>0</v>
      </c>
      <c r="K372" s="214" t="s">
        <v>138</v>
      </c>
      <c r="L372" s="44"/>
      <c r="M372" s="219" t="s">
        <v>19</v>
      </c>
      <c r="N372" s="220" t="s">
        <v>48</v>
      </c>
      <c r="O372" s="84"/>
      <c r="P372" s="221">
        <f>O372*H372</f>
        <v>0</v>
      </c>
      <c r="Q372" s="221">
        <v>0.01087</v>
      </c>
      <c r="R372" s="221">
        <f>Q372*H372</f>
        <v>0.47349720000000001</v>
      </c>
      <c r="S372" s="221">
        <v>0</v>
      </c>
      <c r="T372" s="222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3" t="s">
        <v>139</v>
      </c>
      <c r="AT372" s="223" t="s">
        <v>134</v>
      </c>
      <c r="AU372" s="223" t="s">
        <v>86</v>
      </c>
      <c r="AY372" s="17" t="s">
        <v>131</v>
      </c>
      <c r="BE372" s="224">
        <f>IF(N372="základní",J372,0)</f>
        <v>0</v>
      </c>
      <c r="BF372" s="224">
        <f>IF(N372="snížená",J372,0)</f>
        <v>0</v>
      </c>
      <c r="BG372" s="224">
        <f>IF(N372="zákl. přenesená",J372,0)</f>
        <v>0</v>
      </c>
      <c r="BH372" s="224">
        <f>IF(N372="sníž. přenesená",J372,0)</f>
        <v>0</v>
      </c>
      <c r="BI372" s="224">
        <f>IF(N372="nulová",J372,0)</f>
        <v>0</v>
      </c>
      <c r="BJ372" s="17" t="s">
        <v>84</v>
      </c>
      <c r="BK372" s="224">
        <f>ROUND(I372*H372,2)</f>
        <v>0</v>
      </c>
      <c r="BL372" s="17" t="s">
        <v>139</v>
      </c>
      <c r="BM372" s="223" t="s">
        <v>704</v>
      </c>
    </row>
    <row r="373" s="2" customFormat="1">
      <c r="A373" s="38"/>
      <c r="B373" s="39"/>
      <c r="C373" s="40"/>
      <c r="D373" s="225" t="s">
        <v>141</v>
      </c>
      <c r="E373" s="40"/>
      <c r="F373" s="226" t="s">
        <v>705</v>
      </c>
      <c r="G373" s="40"/>
      <c r="H373" s="40"/>
      <c r="I373" s="227"/>
      <c r="J373" s="40"/>
      <c r="K373" s="40"/>
      <c r="L373" s="44"/>
      <c r="M373" s="228"/>
      <c r="N373" s="229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141</v>
      </c>
      <c r="AU373" s="17" t="s">
        <v>86</v>
      </c>
    </row>
    <row r="374" s="13" customFormat="1">
      <c r="A374" s="13"/>
      <c r="B374" s="230"/>
      <c r="C374" s="231"/>
      <c r="D374" s="232" t="s">
        <v>143</v>
      </c>
      <c r="E374" s="233" t="s">
        <v>19</v>
      </c>
      <c r="F374" s="234" t="s">
        <v>706</v>
      </c>
      <c r="G374" s="231"/>
      <c r="H374" s="235">
        <v>43.560000000000002</v>
      </c>
      <c r="I374" s="236"/>
      <c r="J374" s="231"/>
      <c r="K374" s="231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143</v>
      </c>
      <c r="AU374" s="241" t="s">
        <v>86</v>
      </c>
      <c r="AV374" s="13" t="s">
        <v>86</v>
      </c>
      <c r="AW374" s="13" t="s">
        <v>37</v>
      </c>
      <c r="AX374" s="13" t="s">
        <v>84</v>
      </c>
      <c r="AY374" s="241" t="s">
        <v>131</v>
      </c>
    </row>
    <row r="375" s="2" customFormat="1" ht="16.5" customHeight="1">
      <c r="A375" s="38"/>
      <c r="B375" s="39"/>
      <c r="C375" s="212" t="s">
        <v>707</v>
      </c>
      <c r="D375" s="212" t="s">
        <v>134</v>
      </c>
      <c r="E375" s="213" t="s">
        <v>708</v>
      </c>
      <c r="F375" s="214" t="s">
        <v>709</v>
      </c>
      <c r="G375" s="215" t="s">
        <v>179</v>
      </c>
      <c r="H375" s="216">
        <v>43.560000000000002</v>
      </c>
      <c r="I375" s="217"/>
      <c r="J375" s="218">
        <f>ROUND(I375*H375,2)</f>
        <v>0</v>
      </c>
      <c r="K375" s="214" t="s">
        <v>138</v>
      </c>
      <c r="L375" s="44"/>
      <c r="M375" s="219" t="s">
        <v>19</v>
      </c>
      <c r="N375" s="220" t="s">
        <v>48</v>
      </c>
      <c r="O375" s="84"/>
      <c r="P375" s="221">
        <f>O375*H375</f>
        <v>0</v>
      </c>
      <c r="Q375" s="221">
        <v>0</v>
      </c>
      <c r="R375" s="221">
        <f>Q375*H375</f>
        <v>0</v>
      </c>
      <c r="S375" s="221">
        <v>0</v>
      </c>
      <c r="T375" s="222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3" t="s">
        <v>139</v>
      </c>
      <c r="AT375" s="223" t="s">
        <v>134</v>
      </c>
      <c r="AU375" s="223" t="s">
        <v>86</v>
      </c>
      <c r="AY375" s="17" t="s">
        <v>131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7" t="s">
        <v>84</v>
      </c>
      <c r="BK375" s="224">
        <f>ROUND(I375*H375,2)</f>
        <v>0</v>
      </c>
      <c r="BL375" s="17" t="s">
        <v>139</v>
      </c>
      <c r="BM375" s="223" t="s">
        <v>710</v>
      </c>
    </row>
    <row r="376" s="2" customFormat="1">
      <c r="A376" s="38"/>
      <c r="B376" s="39"/>
      <c r="C376" s="40"/>
      <c r="D376" s="225" t="s">
        <v>141</v>
      </c>
      <c r="E376" s="40"/>
      <c r="F376" s="226" t="s">
        <v>711</v>
      </c>
      <c r="G376" s="40"/>
      <c r="H376" s="40"/>
      <c r="I376" s="227"/>
      <c r="J376" s="40"/>
      <c r="K376" s="40"/>
      <c r="L376" s="44"/>
      <c r="M376" s="228"/>
      <c r="N376" s="229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141</v>
      </c>
      <c r="AU376" s="17" t="s">
        <v>86</v>
      </c>
    </row>
    <row r="377" s="2" customFormat="1" ht="16.5" customHeight="1">
      <c r="A377" s="38"/>
      <c r="B377" s="39"/>
      <c r="C377" s="212" t="s">
        <v>712</v>
      </c>
      <c r="D377" s="212" t="s">
        <v>134</v>
      </c>
      <c r="E377" s="213" t="s">
        <v>713</v>
      </c>
      <c r="F377" s="214" t="s">
        <v>714</v>
      </c>
      <c r="G377" s="215" t="s">
        <v>179</v>
      </c>
      <c r="H377" s="216">
        <v>83.5</v>
      </c>
      <c r="I377" s="217"/>
      <c r="J377" s="218">
        <f>ROUND(I377*H377,2)</f>
        <v>0</v>
      </c>
      <c r="K377" s="214" t="s">
        <v>138</v>
      </c>
      <c r="L377" s="44"/>
      <c r="M377" s="219" t="s">
        <v>19</v>
      </c>
      <c r="N377" s="220" t="s">
        <v>48</v>
      </c>
      <c r="O377" s="84"/>
      <c r="P377" s="221">
        <f>O377*H377</f>
        <v>0</v>
      </c>
      <c r="Q377" s="221">
        <v>0</v>
      </c>
      <c r="R377" s="221">
        <f>Q377*H377</f>
        <v>0</v>
      </c>
      <c r="S377" s="221">
        <v>0</v>
      </c>
      <c r="T377" s="222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3" t="s">
        <v>139</v>
      </c>
      <c r="AT377" s="223" t="s">
        <v>134</v>
      </c>
      <c r="AU377" s="223" t="s">
        <v>86</v>
      </c>
      <c r="AY377" s="17" t="s">
        <v>131</v>
      </c>
      <c r="BE377" s="224">
        <f>IF(N377="základní",J377,0)</f>
        <v>0</v>
      </c>
      <c r="BF377" s="224">
        <f>IF(N377="snížená",J377,0)</f>
        <v>0</v>
      </c>
      <c r="BG377" s="224">
        <f>IF(N377="zákl. přenesená",J377,0)</f>
        <v>0</v>
      </c>
      <c r="BH377" s="224">
        <f>IF(N377="sníž. přenesená",J377,0)</f>
        <v>0</v>
      </c>
      <c r="BI377" s="224">
        <f>IF(N377="nulová",J377,0)</f>
        <v>0</v>
      </c>
      <c r="BJ377" s="17" t="s">
        <v>84</v>
      </c>
      <c r="BK377" s="224">
        <f>ROUND(I377*H377,2)</f>
        <v>0</v>
      </c>
      <c r="BL377" s="17" t="s">
        <v>139</v>
      </c>
      <c r="BM377" s="223" t="s">
        <v>715</v>
      </c>
    </row>
    <row r="378" s="2" customFormat="1">
      <c r="A378" s="38"/>
      <c r="B378" s="39"/>
      <c r="C378" s="40"/>
      <c r="D378" s="225" t="s">
        <v>141</v>
      </c>
      <c r="E378" s="40"/>
      <c r="F378" s="226" t="s">
        <v>716</v>
      </c>
      <c r="G378" s="40"/>
      <c r="H378" s="40"/>
      <c r="I378" s="227"/>
      <c r="J378" s="40"/>
      <c r="K378" s="40"/>
      <c r="L378" s="44"/>
      <c r="M378" s="228"/>
      <c r="N378" s="229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141</v>
      </c>
      <c r="AU378" s="17" t="s">
        <v>86</v>
      </c>
    </row>
    <row r="379" s="13" customFormat="1">
      <c r="A379" s="13"/>
      <c r="B379" s="230"/>
      <c r="C379" s="231"/>
      <c r="D379" s="232" t="s">
        <v>143</v>
      </c>
      <c r="E379" s="233" t="s">
        <v>19</v>
      </c>
      <c r="F379" s="234" t="s">
        <v>717</v>
      </c>
      <c r="G379" s="231"/>
      <c r="H379" s="235">
        <v>38.5</v>
      </c>
      <c r="I379" s="236"/>
      <c r="J379" s="231"/>
      <c r="K379" s="231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143</v>
      </c>
      <c r="AU379" s="241" t="s">
        <v>86</v>
      </c>
      <c r="AV379" s="13" t="s">
        <v>86</v>
      </c>
      <c r="AW379" s="13" t="s">
        <v>37</v>
      </c>
      <c r="AX379" s="13" t="s">
        <v>77</v>
      </c>
      <c r="AY379" s="241" t="s">
        <v>131</v>
      </c>
    </row>
    <row r="380" s="13" customFormat="1">
      <c r="A380" s="13"/>
      <c r="B380" s="230"/>
      <c r="C380" s="231"/>
      <c r="D380" s="232" t="s">
        <v>143</v>
      </c>
      <c r="E380" s="233" t="s">
        <v>19</v>
      </c>
      <c r="F380" s="234" t="s">
        <v>718</v>
      </c>
      <c r="G380" s="231"/>
      <c r="H380" s="235">
        <v>45</v>
      </c>
      <c r="I380" s="236"/>
      <c r="J380" s="231"/>
      <c r="K380" s="231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143</v>
      </c>
      <c r="AU380" s="241" t="s">
        <v>86</v>
      </c>
      <c r="AV380" s="13" t="s">
        <v>86</v>
      </c>
      <c r="AW380" s="13" t="s">
        <v>37</v>
      </c>
      <c r="AX380" s="13" t="s">
        <v>77</v>
      </c>
      <c r="AY380" s="241" t="s">
        <v>131</v>
      </c>
    </row>
    <row r="381" s="14" customFormat="1">
      <c r="A381" s="14"/>
      <c r="B381" s="242"/>
      <c r="C381" s="243"/>
      <c r="D381" s="232" t="s">
        <v>143</v>
      </c>
      <c r="E381" s="244" t="s">
        <v>19</v>
      </c>
      <c r="F381" s="245" t="s">
        <v>146</v>
      </c>
      <c r="G381" s="243"/>
      <c r="H381" s="246">
        <v>83.5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2" t="s">
        <v>143</v>
      </c>
      <c r="AU381" s="252" t="s">
        <v>86</v>
      </c>
      <c r="AV381" s="14" t="s">
        <v>139</v>
      </c>
      <c r="AW381" s="14" t="s">
        <v>37</v>
      </c>
      <c r="AX381" s="14" t="s">
        <v>84</v>
      </c>
      <c r="AY381" s="252" t="s">
        <v>131</v>
      </c>
    </row>
    <row r="382" s="2" customFormat="1" ht="16.5" customHeight="1">
      <c r="A382" s="38"/>
      <c r="B382" s="39"/>
      <c r="C382" s="212" t="s">
        <v>719</v>
      </c>
      <c r="D382" s="212" t="s">
        <v>134</v>
      </c>
      <c r="E382" s="213" t="s">
        <v>720</v>
      </c>
      <c r="F382" s="214" t="s">
        <v>721</v>
      </c>
      <c r="G382" s="215" t="s">
        <v>179</v>
      </c>
      <c r="H382" s="216">
        <v>1.75</v>
      </c>
      <c r="I382" s="217"/>
      <c r="J382" s="218">
        <f>ROUND(I382*H382,2)</f>
        <v>0</v>
      </c>
      <c r="K382" s="214" t="s">
        <v>138</v>
      </c>
      <c r="L382" s="44"/>
      <c r="M382" s="219" t="s">
        <v>19</v>
      </c>
      <c r="N382" s="220" t="s">
        <v>48</v>
      </c>
      <c r="O382" s="84"/>
      <c r="P382" s="221">
        <f>O382*H382</f>
        <v>0</v>
      </c>
      <c r="Q382" s="221">
        <v>0.02102</v>
      </c>
      <c r="R382" s="221">
        <f>Q382*H382</f>
        <v>0.036784999999999998</v>
      </c>
      <c r="S382" s="221">
        <v>0</v>
      </c>
      <c r="T382" s="22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3" t="s">
        <v>139</v>
      </c>
      <c r="AT382" s="223" t="s">
        <v>134</v>
      </c>
      <c r="AU382" s="223" t="s">
        <v>86</v>
      </c>
      <c r="AY382" s="17" t="s">
        <v>131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7" t="s">
        <v>84</v>
      </c>
      <c r="BK382" s="224">
        <f>ROUND(I382*H382,2)</f>
        <v>0</v>
      </c>
      <c r="BL382" s="17" t="s">
        <v>139</v>
      </c>
      <c r="BM382" s="223" t="s">
        <v>722</v>
      </c>
    </row>
    <row r="383" s="2" customFormat="1">
      <c r="A383" s="38"/>
      <c r="B383" s="39"/>
      <c r="C383" s="40"/>
      <c r="D383" s="225" t="s">
        <v>141</v>
      </c>
      <c r="E383" s="40"/>
      <c r="F383" s="226" t="s">
        <v>723</v>
      </c>
      <c r="G383" s="40"/>
      <c r="H383" s="40"/>
      <c r="I383" s="227"/>
      <c r="J383" s="40"/>
      <c r="K383" s="40"/>
      <c r="L383" s="44"/>
      <c r="M383" s="228"/>
      <c r="N383" s="229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141</v>
      </c>
      <c r="AU383" s="17" t="s">
        <v>86</v>
      </c>
    </row>
    <row r="384" s="13" customFormat="1">
      <c r="A384" s="13"/>
      <c r="B384" s="230"/>
      <c r="C384" s="231"/>
      <c r="D384" s="232" t="s">
        <v>143</v>
      </c>
      <c r="E384" s="233" t="s">
        <v>19</v>
      </c>
      <c r="F384" s="234" t="s">
        <v>724</v>
      </c>
      <c r="G384" s="231"/>
      <c r="H384" s="235">
        <v>0.25</v>
      </c>
      <c r="I384" s="236"/>
      <c r="J384" s="231"/>
      <c r="K384" s="231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143</v>
      </c>
      <c r="AU384" s="241" t="s">
        <v>86</v>
      </c>
      <c r="AV384" s="13" t="s">
        <v>86</v>
      </c>
      <c r="AW384" s="13" t="s">
        <v>37</v>
      </c>
      <c r="AX384" s="13" t="s">
        <v>77</v>
      </c>
      <c r="AY384" s="241" t="s">
        <v>131</v>
      </c>
    </row>
    <row r="385" s="13" customFormat="1">
      <c r="A385" s="13"/>
      <c r="B385" s="230"/>
      <c r="C385" s="231"/>
      <c r="D385" s="232" t="s">
        <v>143</v>
      </c>
      <c r="E385" s="233" t="s">
        <v>19</v>
      </c>
      <c r="F385" s="234" t="s">
        <v>725</v>
      </c>
      <c r="G385" s="231"/>
      <c r="H385" s="235">
        <v>1.5</v>
      </c>
      <c r="I385" s="236"/>
      <c r="J385" s="231"/>
      <c r="K385" s="231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143</v>
      </c>
      <c r="AU385" s="241" t="s">
        <v>86</v>
      </c>
      <c r="AV385" s="13" t="s">
        <v>86</v>
      </c>
      <c r="AW385" s="13" t="s">
        <v>37</v>
      </c>
      <c r="AX385" s="13" t="s">
        <v>77</v>
      </c>
      <c r="AY385" s="241" t="s">
        <v>131</v>
      </c>
    </row>
    <row r="386" s="14" customFormat="1">
      <c r="A386" s="14"/>
      <c r="B386" s="242"/>
      <c r="C386" s="243"/>
      <c r="D386" s="232" t="s">
        <v>143</v>
      </c>
      <c r="E386" s="244" t="s">
        <v>19</v>
      </c>
      <c r="F386" s="245" t="s">
        <v>146</v>
      </c>
      <c r="G386" s="243"/>
      <c r="H386" s="246">
        <v>1.75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143</v>
      </c>
      <c r="AU386" s="252" t="s">
        <v>86</v>
      </c>
      <c r="AV386" s="14" t="s">
        <v>139</v>
      </c>
      <c r="AW386" s="14" t="s">
        <v>37</v>
      </c>
      <c r="AX386" s="14" t="s">
        <v>84</v>
      </c>
      <c r="AY386" s="252" t="s">
        <v>131</v>
      </c>
    </row>
    <row r="387" s="2" customFormat="1" ht="16.5" customHeight="1">
      <c r="A387" s="38"/>
      <c r="B387" s="39"/>
      <c r="C387" s="212" t="s">
        <v>726</v>
      </c>
      <c r="D387" s="212" t="s">
        <v>134</v>
      </c>
      <c r="E387" s="213" t="s">
        <v>727</v>
      </c>
      <c r="F387" s="214" t="s">
        <v>728</v>
      </c>
      <c r="G387" s="215" t="s">
        <v>179</v>
      </c>
      <c r="H387" s="216">
        <v>1.5469999999999999</v>
      </c>
      <c r="I387" s="217"/>
      <c r="J387" s="218">
        <f>ROUND(I387*H387,2)</f>
        <v>0</v>
      </c>
      <c r="K387" s="214" t="s">
        <v>138</v>
      </c>
      <c r="L387" s="44"/>
      <c r="M387" s="219" t="s">
        <v>19</v>
      </c>
      <c r="N387" s="220" t="s">
        <v>48</v>
      </c>
      <c r="O387" s="84"/>
      <c r="P387" s="221">
        <f>O387*H387</f>
        <v>0</v>
      </c>
      <c r="Q387" s="221">
        <v>0.05305</v>
      </c>
      <c r="R387" s="221">
        <f>Q387*H387</f>
        <v>0.082068349999999998</v>
      </c>
      <c r="S387" s="221">
        <v>0</v>
      </c>
      <c r="T387" s="222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3" t="s">
        <v>139</v>
      </c>
      <c r="AT387" s="223" t="s">
        <v>134</v>
      </c>
      <c r="AU387" s="223" t="s">
        <v>86</v>
      </c>
      <c r="AY387" s="17" t="s">
        <v>131</v>
      </c>
      <c r="BE387" s="224">
        <f>IF(N387="základní",J387,0)</f>
        <v>0</v>
      </c>
      <c r="BF387" s="224">
        <f>IF(N387="snížená",J387,0)</f>
        <v>0</v>
      </c>
      <c r="BG387" s="224">
        <f>IF(N387="zákl. přenesená",J387,0)</f>
        <v>0</v>
      </c>
      <c r="BH387" s="224">
        <f>IF(N387="sníž. přenesená",J387,0)</f>
        <v>0</v>
      </c>
      <c r="BI387" s="224">
        <f>IF(N387="nulová",J387,0)</f>
        <v>0</v>
      </c>
      <c r="BJ387" s="17" t="s">
        <v>84</v>
      </c>
      <c r="BK387" s="224">
        <f>ROUND(I387*H387,2)</f>
        <v>0</v>
      </c>
      <c r="BL387" s="17" t="s">
        <v>139</v>
      </c>
      <c r="BM387" s="223" t="s">
        <v>729</v>
      </c>
    </row>
    <row r="388" s="2" customFormat="1">
      <c r="A388" s="38"/>
      <c r="B388" s="39"/>
      <c r="C388" s="40"/>
      <c r="D388" s="225" t="s">
        <v>141</v>
      </c>
      <c r="E388" s="40"/>
      <c r="F388" s="226" t="s">
        <v>730</v>
      </c>
      <c r="G388" s="40"/>
      <c r="H388" s="40"/>
      <c r="I388" s="227"/>
      <c r="J388" s="40"/>
      <c r="K388" s="40"/>
      <c r="L388" s="44"/>
      <c r="M388" s="228"/>
      <c r="N388" s="229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141</v>
      </c>
      <c r="AU388" s="17" t="s">
        <v>86</v>
      </c>
    </row>
    <row r="389" s="13" customFormat="1">
      <c r="A389" s="13"/>
      <c r="B389" s="230"/>
      <c r="C389" s="231"/>
      <c r="D389" s="232" t="s">
        <v>143</v>
      </c>
      <c r="E389" s="233" t="s">
        <v>19</v>
      </c>
      <c r="F389" s="234" t="s">
        <v>731</v>
      </c>
      <c r="G389" s="231"/>
      <c r="H389" s="235">
        <v>1.5469999999999999</v>
      </c>
      <c r="I389" s="236"/>
      <c r="J389" s="231"/>
      <c r="K389" s="231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143</v>
      </c>
      <c r="AU389" s="241" t="s">
        <v>86</v>
      </c>
      <c r="AV389" s="13" t="s">
        <v>86</v>
      </c>
      <c r="AW389" s="13" t="s">
        <v>37</v>
      </c>
      <c r="AX389" s="13" t="s">
        <v>84</v>
      </c>
      <c r="AY389" s="241" t="s">
        <v>131</v>
      </c>
    </row>
    <row r="390" s="2" customFormat="1" ht="16.5" customHeight="1">
      <c r="A390" s="38"/>
      <c r="B390" s="39"/>
      <c r="C390" s="212" t="s">
        <v>732</v>
      </c>
      <c r="D390" s="212" t="s">
        <v>134</v>
      </c>
      <c r="E390" s="213" t="s">
        <v>733</v>
      </c>
      <c r="F390" s="214" t="s">
        <v>734</v>
      </c>
      <c r="G390" s="215" t="s">
        <v>179</v>
      </c>
      <c r="H390" s="216">
        <v>1.5469999999999999</v>
      </c>
      <c r="I390" s="217"/>
      <c r="J390" s="218">
        <f>ROUND(I390*H390,2)</f>
        <v>0</v>
      </c>
      <c r="K390" s="214" t="s">
        <v>138</v>
      </c>
      <c r="L390" s="44"/>
      <c r="M390" s="219" t="s">
        <v>19</v>
      </c>
      <c r="N390" s="220" t="s">
        <v>48</v>
      </c>
      <c r="O390" s="84"/>
      <c r="P390" s="221">
        <f>O390*H390</f>
        <v>0</v>
      </c>
      <c r="Q390" s="221">
        <v>0.05305</v>
      </c>
      <c r="R390" s="221">
        <f>Q390*H390</f>
        <v>0.082068349999999998</v>
      </c>
      <c r="S390" s="221">
        <v>0</v>
      </c>
      <c r="T390" s="22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3" t="s">
        <v>139</v>
      </c>
      <c r="AT390" s="223" t="s">
        <v>134</v>
      </c>
      <c r="AU390" s="223" t="s">
        <v>86</v>
      </c>
      <c r="AY390" s="17" t="s">
        <v>131</v>
      </c>
      <c r="BE390" s="224">
        <f>IF(N390="základní",J390,0)</f>
        <v>0</v>
      </c>
      <c r="BF390" s="224">
        <f>IF(N390="snížená",J390,0)</f>
        <v>0</v>
      </c>
      <c r="BG390" s="224">
        <f>IF(N390="zákl. přenesená",J390,0)</f>
        <v>0</v>
      </c>
      <c r="BH390" s="224">
        <f>IF(N390="sníž. přenesená",J390,0)</f>
        <v>0</v>
      </c>
      <c r="BI390" s="224">
        <f>IF(N390="nulová",J390,0)</f>
        <v>0</v>
      </c>
      <c r="BJ390" s="17" t="s">
        <v>84</v>
      </c>
      <c r="BK390" s="224">
        <f>ROUND(I390*H390,2)</f>
        <v>0</v>
      </c>
      <c r="BL390" s="17" t="s">
        <v>139</v>
      </c>
      <c r="BM390" s="223" t="s">
        <v>735</v>
      </c>
    </row>
    <row r="391" s="2" customFormat="1">
      <c r="A391" s="38"/>
      <c r="B391" s="39"/>
      <c r="C391" s="40"/>
      <c r="D391" s="225" t="s">
        <v>141</v>
      </c>
      <c r="E391" s="40"/>
      <c r="F391" s="226" t="s">
        <v>736</v>
      </c>
      <c r="G391" s="40"/>
      <c r="H391" s="40"/>
      <c r="I391" s="227"/>
      <c r="J391" s="40"/>
      <c r="K391" s="40"/>
      <c r="L391" s="44"/>
      <c r="M391" s="228"/>
      <c r="N391" s="229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141</v>
      </c>
      <c r="AU391" s="17" t="s">
        <v>86</v>
      </c>
    </row>
    <row r="392" s="2" customFormat="1" ht="16.5" customHeight="1">
      <c r="A392" s="38"/>
      <c r="B392" s="39"/>
      <c r="C392" s="212" t="s">
        <v>737</v>
      </c>
      <c r="D392" s="212" t="s">
        <v>134</v>
      </c>
      <c r="E392" s="213" t="s">
        <v>738</v>
      </c>
      <c r="F392" s="214" t="s">
        <v>739</v>
      </c>
      <c r="G392" s="215" t="s">
        <v>179</v>
      </c>
      <c r="H392" s="216">
        <v>55.639000000000003</v>
      </c>
      <c r="I392" s="217"/>
      <c r="J392" s="218">
        <f>ROUND(I392*H392,2)</f>
        <v>0</v>
      </c>
      <c r="K392" s="214" t="s">
        <v>138</v>
      </c>
      <c r="L392" s="44"/>
      <c r="M392" s="219" t="s">
        <v>19</v>
      </c>
      <c r="N392" s="220" t="s">
        <v>48</v>
      </c>
      <c r="O392" s="84"/>
      <c r="P392" s="221">
        <f>O392*H392</f>
        <v>0</v>
      </c>
      <c r="Q392" s="221">
        <v>0.21251999999999999</v>
      </c>
      <c r="R392" s="221">
        <f>Q392*H392</f>
        <v>11.824400280000001</v>
      </c>
      <c r="S392" s="221">
        <v>0</v>
      </c>
      <c r="T392" s="222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3" t="s">
        <v>139</v>
      </c>
      <c r="AT392" s="223" t="s">
        <v>134</v>
      </c>
      <c r="AU392" s="223" t="s">
        <v>86</v>
      </c>
      <c r="AY392" s="17" t="s">
        <v>131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17" t="s">
        <v>84</v>
      </c>
      <c r="BK392" s="224">
        <f>ROUND(I392*H392,2)</f>
        <v>0</v>
      </c>
      <c r="BL392" s="17" t="s">
        <v>139</v>
      </c>
      <c r="BM392" s="223" t="s">
        <v>740</v>
      </c>
    </row>
    <row r="393" s="2" customFormat="1">
      <c r="A393" s="38"/>
      <c r="B393" s="39"/>
      <c r="C393" s="40"/>
      <c r="D393" s="225" t="s">
        <v>141</v>
      </c>
      <c r="E393" s="40"/>
      <c r="F393" s="226" t="s">
        <v>741</v>
      </c>
      <c r="G393" s="40"/>
      <c r="H393" s="40"/>
      <c r="I393" s="227"/>
      <c r="J393" s="40"/>
      <c r="K393" s="40"/>
      <c r="L393" s="44"/>
      <c r="M393" s="228"/>
      <c r="N393" s="229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141</v>
      </c>
      <c r="AU393" s="17" t="s">
        <v>86</v>
      </c>
    </row>
    <row r="394" s="13" customFormat="1">
      <c r="A394" s="13"/>
      <c r="B394" s="230"/>
      <c r="C394" s="231"/>
      <c r="D394" s="232" t="s">
        <v>143</v>
      </c>
      <c r="E394" s="233" t="s">
        <v>19</v>
      </c>
      <c r="F394" s="234" t="s">
        <v>742</v>
      </c>
      <c r="G394" s="231"/>
      <c r="H394" s="235">
        <v>55.639000000000003</v>
      </c>
      <c r="I394" s="236"/>
      <c r="J394" s="231"/>
      <c r="K394" s="231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143</v>
      </c>
      <c r="AU394" s="241" t="s">
        <v>86</v>
      </c>
      <c r="AV394" s="13" t="s">
        <v>86</v>
      </c>
      <c r="AW394" s="13" t="s">
        <v>37</v>
      </c>
      <c r="AX394" s="13" t="s">
        <v>84</v>
      </c>
      <c r="AY394" s="241" t="s">
        <v>131</v>
      </c>
    </row>
    <row r="395" s="2" customFormat="1" ht="21.75" customHeight="1">
      <c r="A395" s="38"/>
      <c r="B395" s="39"/>
      <c r="C395" s="212" t="s">
        <v>743</v>
      </c>
      <c r="D395" s="212" t="s">
        <v>134</v>
      </c>
      <c r="E395" s="213" t="s">
        <v>744</v>
      </c>
      <c r="F395" s="214" t="s">
        <v>745</v>
      </c>
      <c r="G395" s="215" t="s">
        <v>238</v>
      </c>
      <c r="H395" s="216">
        <v>3.7000000000000002</v>
      </c>
      <c r="I395" s="217"/>
      <c r="J395" s="218">
        <f>ROUND(I395*H395,2)</f>
        <v>0</v>
      </c>
      <c r="K395" s="214" t="s">
        <v>138</v>
      </c>
      <c r="L395" s="44"/>
      <c r="M395" s="219" t="s">
        <v>19</v>
      </c>
      <c r="N395" s="220" t="s">
        <v>48</v>
      </c>
      <c r="O395" s="84"/>
      <c r="P395" s="221">
        <f>O395*H395</f>
        <v>0</v>
      </c>
      <c r="Q395" s="221">
        <v>0</v>
      </c>
      <c r="R395" s="221">
        <f>Q395*H395</f>
        <v>0</v>
      </c>
      <c r="S395" s="221">
        <v>0</v>
      </c>
      <c r="T395" s="222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3" t="s">
        <v>139</v>
      </c>
      <c r="AT395" s="223" t="s">
        <v>134</v>
      </c>
      <c r="AU395" s="223" t="s">
        <v>86</v>
      </c>
      <c r="AY395" s="17" t="s">
        <v>131</v>
      </c>
      <c r="BE395" s="224">
        <f>IF(N395="základní",J395,0)</f>
        <v>0</v>
      </c>
      <c r="BF395" s="224">
        <f>IF(N395="snížená",J395,0)</f>
        <v>0</v>
      </c>
      <c r="BG395" s="224">
        <f>IF(N395="zákl. přenesená",J395,0)</f>
        <v>0</v>
      </c>
      <c r="BH395" s="224">
        <f>IF(N395="sníž. přenesená",J395,0)</f>
        <v>0</v>
      </c>
      <c r="BI395" s="224">
        <f>IF(N395="nulová",J395,0)</f>
        <v>0</v>
      </c>
      <c r="BJ395" s="17" t="s">
        <v>84</v>
      </c>
      <c r="BK395" s="224">
        <f>ROUND(I395*H395,2)</f>
        <v>0</v>
      </c>
      <c r="BL395" s="17" t="s">
        <v>139</v>
      </c>
      <c r="BM395" s="223" t="s">
        <v>746</v>
      </c>
    </row>
    <row r="396" s="2" customFormat="1">
      <c r="A396" s="38"/>
      <c r="B396" s="39"/>
      <c r="C396" s="40"/>
      <c r="D396" s="225" t="s">
        <v>141</v>
      </c>
      <c r="E396" s="40"/>
      <c r="F396" s="226" t="s">
        <v>747</v>
      </c>
      <c r="G396" s="40"/>
      <c r="H396" s="40"/>
      <c r="I396" s="227"/>
      <c r="J396" s="40"/>
      <c r="K396" s="40"/>
      <c r="L396" s="44"/>
      <c r="M396" s="228"/>
      <c r="N396" s="229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141</v>
      </c>
      <c r="AU396" s="17" t="s">
        <v>86</v>
      </c>
    </row>
    <row r="397" s="15" customFormat="1">
      <c r="A397" s="15"/>
      <c r="B397" s="256"/>
      <c r="C397" s="257"/>
      <c r="D397" s="232" t="s">
        <v>143</v>
      </c>
      <c r="E397" s="258" t="s">
        <v>19</v>
      </c>
      <c r="F397" s="259" t="s">
        <v>748</v>
      </c>
      <c r="G397" s="257"/>
      <c r="H397" s="258" t="s">
        <v>19</v>
      </c>
      <c r="I397" s="260"/>
      <c r="J397" s="257"/>
      <c r="K397" s="257"/>
      <c r="L397" s="261"/>
      <c r="M397" s="262"/>
      <c r="N397" s="263"/>
      <c r="O397" s="263"/>
      <c r="P397" s="263"/>
      <c r="Q397" s="263"/>
      <c r="R397" s="263"/>
      <c r="S397" s="263"/>
      <c r="T397" s="26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5" t="s">
        <v>143</v>
      </c>
      <c r="AU397" s="265" t="s">
        <v>86</v>
      </c>
      <c r="AV397" s="15" t="s">
        <v>84</v>
      </c>
      <c r="AW397" s="15" t="s">
        <v>37</v>
      </c>
      <c r="AX397" s="15" t="s">
        <v>77</v>
      </c>
      <c r="AY397" s="265" t="s">
        <v>131</v>
      </c>
    </row>
    <row r="398" s="13" customFormat="1">
      <c r="A398" s="13"/>
      <c r="B398" s="230"/>
      <c r="C398" s="231"/>
      <c r="D398" s="232" t="s">
        <v>143</v>
      </c>
      <c r="E398" s="233" t="s">
        <v>19</v>
      </c>
      <c r="F398" s="234" t="s">
        <v>749</v>
      </c>
      <c r="G398" s="231"/>
      <c r="H398" s="235">
        <v>1.3</v>
      </c>
      <c r="I398" s="236"/>
      <c r="J398" s="231"/>
      <c r="K398" s="231"/>
      <c r="L398" s="237"/>
      <c r="M398" s="238"/>
      <c r="N398" s="239"/>
      <c r="O398" s="239"/>
      <c r="P398" s="239"/>
      <c r="Q398" s="239"/>
      <c r="R398" s="239"/>
      <c r="S398" s="239"/>
      <c r="T398" s="24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1" t="s">
        <v>143</v>
      </c>
      <c r="AU398" s="241" t="s">
        <v>86</v>
      </c>
      <c r="AV398" s="13" t="s">
        <v>86</v>
      </c>
      <c r="AW398" s="13" t="s">
        <v>37</v>
      </c>
      <c r="AX398" s="13" t="s">
        <v>77</v>
      </c>
      <c r="AY398" s="241" t="s">
        <v>131</v>
      </c>
    </row>
    <row r="399" s="13" customFormat="1">
      <c r="A399" s="13"/>
      <c r="B399" s="230"/>
      <c r="C399" s="231"/>
      <c r="D399" s="232" t="s">
        <v>143</v>
      </c>
      <c r="E399" s="233" t="s">
        <v>19</v>
      </c>
      <c r="F399" s="234" t="s">
        <v>750</v>
      </c>
      <c r="G399" s="231"/>
      <c r="H399" s="235">
        <v>2.3999999999999999</v>
      </c>
      <c r="I399" s="236"/>
      <c r="J399" s="231"/>
      <c r="K399" s="231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143</v>
      </c>
      <c r="AU399" s="241" t="s">
        <v>86</v>
      </c>
      <c r="AV399" s="13" t="s">
        <v>86</v>
      </c>
      <c r="AW399" s="13" t="s">
        <v>37</v>
      </c>
      <c r="AX399" s="13" t="s">
        <v>77</v>
      </c>
      <c r="AY399" s="241" t="s">
        <v>131</v>
      </c>
    </row>
    <row r="400" s="14" customFormat="1">
      <c r="A400" s="14"/>
      <c r="B400" s="242"/>
      <c r="C400" s="243"/>
      <c r="D400" s="232" t="s">
        <v>143</v>
      </c>
      <c r="E400" s="244" t="s">
        <v>19</v>
      </c>
      <c r="F400" s="245" t="s">
        <v>146</v>
      </c>
      <c r="G400" s="243"/>
      <c r="H400" s="246">
        <v>3.7000000000000002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2" t="s">
        <v>143</v>
      </c>
      <c r="AU400" s="252" t="s">
        <v>86</v>
      </c>
      <c r="AV400" s="14" t="s">
        <v>139</v>
      </c>
      <c r="AW400" s="14" t="s">
        <v>37</v>
      </c>
      <c r="AX400" s="14" t="s">
        <v>84</v>
      </c>
      <c r="AY400" s="252" t="s">
        <v>131</v>
      </c>
    </row>
    <row r="401" s="2" customFormat="1" ht="16.5" customHeight="1">
      <c r="A401" s="38"/>
      <c r="B401" s="39"/>
      <c r="C401" s="212" t="s">
        <v>751</v>
      </c>
      <c r="D401" s="212" t="s">
        <v>134</v>
      </c>
      <c r="E401" s="213" t="s">
        <v>752</v>
      </c>
      <c r="F401" s="214" t="s">
        <v>753</v>
      </c>
      <c r="G401" s="215" t="s">
        <v>137</v>
      </c>
      <c r="H401" s="216">
        <v>7</v>
      </c>
      <c r="I401" s="217"/>
      <c r="J401" s="218">
        <f>ROUND(I401*H401,2)</f>
        <v>0</v>
      </c>
      <c r="K401" s="214" t="s">
        <v>138</v>
      </c>
      <c r="L401" s="44"/>
      <c r="M401" s="219" t="s">
        <v>19</v>
      </c>
      <c r="N401" s="220" t="s">
        <v>48</v>
      </c>
      <c r="O401" s="84"/>
      <c r="P401" s="221">
        <f>O401*H401</f>
        <v>0</v>
      </c>
      <c r="Q401" s="221">
        <v>0.22394</v>
      </c>
      <c r="R401" s="221">
        <f>Q401*H401</f>
        <v>1.56758</v>
      </c>
      <c r="S401" s="221">
        <v>0</v>
      </c>
      <c r="T401" s="222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3" t="s">
        <v>139</v>
      </c>
      <c r="AT401" s="223" t="s">
        <v>134</v>
      </c>
      <c r="AU401" s="223" t="s">
        <v>86</v>
      </c>
      <c r="AY401" s="17" t="s">
        <v>131</v>
      </c>
      <c r="BE401" s="224">
        <f>IF(N401="základní",J401,0)</f>
        <v>0</v>
      </c>
      <c r="BF401" s="224">
        <f>IF(N401="snížená",J401,0)</f>
        <v>0</v>
      </c>
      <c r="BG401" s="224">
        <f>IF(N401="zákl. přenesená",J401,0)</f>
        <v>0</v>
      </c>
      <c r="BH401" s="224">
        <f>IF(N401="sníž. přenesená",J401,0)</f>
        <v>0</v>
      </c>
      <c r="BI401" s="224">
        <f>IF(N401="nulová",J401,0)</f>
        <v>0</v>
      </c>
      <c r="BJ401" s="17" t="s">
        <v>84</v>
      </c>
      <c r="BK401" s="224">
        <f>ROUND(I401*H401,2)</f>
        <v>0</v>
      </c>
      <c r="BL401" s="17" t="s">
        <v>139</v>
      </c>
      <c r="BM401" s="223" t="s">
        <v>754</v>
      </c>
    </row>
    <row r="402" s="2" customFormat="1">
      <c r="A402" s="38"/>
      <c r="B402" s="39"/>
      <c r="C402" s="40"/>
      <c r="D402" s="225" t="s">
        <v>141</v>
      </c>
      <c r="E402" s="40"/>
      <c r="F402" s="226" t="s">
        <v>755</v>
      </c>
      <c r="G402" s="40"/>
      <c r="H402" s="40"/>
      <c r="I402" s="227"/>
      <c r="J402" s="40"/>
      <c r="K402" s="40"/>
      <c r="L402" s="44"/>
      <c r="M402" s="228"/>
      <c r="N402" s="229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141</v>
      </c>
      <c r="AU402" s="17" t="s">
        <v>86</v>
      </c>
    </row>
    <row r="403" s="13" customFormat="1">
      <c r="A403" s="13"/>
      <c r="B403" s="230"/>
      <c r="C403" s="231"/>
      <c r="D403" s="232" t="s">
        <v>143</v>
      </c>
      <c r="E403" s="233" t="s">
        <v>19</v>
      </c>
      <c r="F403" s="234" t="s">
        <v>756</v>
      </c>
      <c r="G403" s="231"/>
      <c r="H403" s="235">
        <v>5</v>
      </c>
      <c r="I403" s="236"/>
      <c r="J403" s="231"/>
      <c r="K403" s="231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143</v>
      </c>
      <c r="AU403" s="241" t="s">
        <v>86</v>
      </c>
      <c r="AV403" s="13" t="s">
        <v>86</v>
      </c>
      <c r="AW403" s="13" t="s">
        <v>37</v>
      </c>
      <c r="AX403" s="13" t="s">
        <v>77</v>
      </c>
      <c r="AY403" s="241" t="s">
        <v>131</v>
      </c>
    </row>
    <row r="404" s="13" customFormat="1">
      <c r="A404" s="13"/>
      <c r="B404" s="230"/>
      <c r="C404" s="231"/>
      <c r="D404" s="232" t="s">
        <v>143</v>
      </c>
      <c r="E404" s="233" t="s">
        <v>19</v>
      </c>
      <c r="F404" s="234" t="s">
        <v>757</v>
      </c>
      <c r="G404" s="231"/>
      <c r="H404" s="235">
        <v>2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143</v>
      </c>
      <c r="AU404" s="241" t="s">
        <v>86</v>
      </c>
      <c r="AV404" s="13" t="s">
        <v>86</v>
      </c>
      <c r="AW404" s="13" t="s">
        <v>37</v>
      </c>
      <c r="AX404" s="13" t="s">
        <v>77</v>
      </c>
      <c r="AY404" s="241" t="s">
        <v>131</v>
      </c>
    </row>
    <row r="405" s="14" customFormat="1">
      <c r="A405" s="14"/>
      <c r="B405" s="242"/>
      <c r="C405" s="243"/>
      <c r="D405" s="232" t="s">
        <v>143</v>
      </c>
      <c r="E405" s="244" t="s">
        <v>19</v>
      </c>
      <c r="F405" s="245" t="s">
        <v>146</v>
      </c>
      <c r="G405" s="243"/>
      <c r="H405" s="246">
        <v>7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143</v>
      </c>
      <c r="AU405" s="252" t="s">
        <v>86</v>
      </c>
      <c r="AV405" s="14" t="s">
        <v>139</v>
      </c>
      <c r="AW405" s="14" t="s">
        <v>37</v>
      </c>
      <c r="AX405" s="14" t="s">
        <v>84</v>
      </c>
      <c r="AY405" s="252" t="s">
        <v>131</v>
      </c>
    </row>
    <row r="406" s="2" customFormat="1" ht="16.5" customHeight="1">
      <c r="A406" s="38"/>
      <c r="B406" s="39"/>
      <c r="C406" s="267" t="s">
        <v>758</v>
      </c>
      <c r="D406" s="267" t="s">
        <v>295</v>
      </c>
      <c r="E406" s="268" t="s">
        <v>759</v>
      </c>
      <c r="F406" s="269" t="s">
        <v>760</v>
      </c>
      <c r="G406" s="270" t="s">
        <v>137</v>
      </c>
      <c r="H406" s="271">
        <v>5</v>
      </c>
      <c r="I406" s="272"/>
      <c r="J406" s="273">
        <f>ROUND(I406*H406,2)</f>
        <v>0</v>
      </c>
      <c r="K406" s="269" t="s">
        <v>138</v>
      </c>
      <c r="L406" s="274"/>
      <c r="M406" s="275" t="s">
        <v>19</v>
      </c>
      <c r="N406" s="276" t="s">
        <v>48</v>
      </c>
      <c r="O406" s="84"/>
      <c r="P406" s="221">
        <f>O406*H406</f>
        <v>0</v>
      </c>
      <c r="Q406" s="221">
        <v>0.027</v>
      </c>
      <c r="R406" s="221">
        <f>Q406*H406</f>
        <v>0.13500000000000001</v>
      </c>
      <c r="S406" s="221">
        <v>0</v>
      </c>
      <c r="T406" s="222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3" t="s">
        <v>218</v>
      </c>
      <c r="AT406" s="223" t="s">
        <v>295</v>
      </c>
      <c r="AU406" s="223" t="s">
        <v>86</v>
      </c>
      <c r="AY406" s="17" t="s">
        <v>131</v>
      </c>
      <c r="BE406" s="224">
        <f>IF(N406="základní",J406,0)</f>
        <v>0</v>
      </c>
      <c r="BF406" s="224">
        <f>IF(N406="snížená",J406,0)</f>
        <v>0</v>
      </c>
      <c r="BG406" s="224">
        <f>IF(N406="zákl. přenesená",J406,0)</f>
        <v>0</v>
      </c>
      <c r="BH406" s="224">
        <f>IF(N406="sníž. přenesená",J406,0)</f>
        <v>0</v>
      </c>
      <c r="BI406" s="224">
        <f>IF(N406="nulová",J406,0)</f>
        <v>0</v>
      </c>
      <c r="BJ406" s="17" t="s">
        <v>84</v>
      </c>
      <c r="BK406" s="224">
        <f>ROUND(I406*H406,2)</f>
        <v>0</v>
      </c>
      <c r="BL406" s="17" t="s">
        <v>139</v>
      </c>
      <c r="BM406" s="223" t="s">
        <v>761</v>
      </c>
    </row>
    <row r="407" s="2" customFormat="1" ht="16.5" customHeight="1">
      <c r="A407" s="38"/>
      <c r="B407" s="39"/>
      <c r="C407" s="267" t="s">
        <v>762</v>
      </c>
      <c r="D407" s="267" t="s">
        <v>295</v>
      </c>
      <c r="E407" s="268" t="s">
        <v>763</v>
      </c>
      <c r="F407" s="269" t="s">
        <v>764</v>
      </c>
      <c r="G407" s="270" t="s">
        <v>137</v>
      </c>
      <c r="H407" s="271">
        <v>2</v>
      </c>
      <c r="I407" s="272"/>
      <c r="J407" s="273">
        <f>ROUND(I407*H407,2)</f>
        <v>0</v>
      </c>
      <c r="K407" s="269" t="s">
        <v>138</v>
      </c>
      <c r="L407" s="274"/>
      <c r="M407" s="275" t="s">
        <v>19</v>
      </c>
      <c r="N407" s="276" t="s">
        <v>48</v>
      </c>
      <c r="O407" s="84"/>
      <c r="P407" s="221">
        <f>O407*H407</f>
        <v>0</v>
      </c>
      <c r="Q407" s="221">
        <v>0.052999999999999998</v>
      </c>
      <c r="R407" s="221">
        <f>Q407*H407</f>
        <v>0.106</v>
      </c>
      <c r="S407" s="221">
        <v>0</v>
      </c>
      <c r="T407" s="222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3" t="s">
        <v>218</v>
      </c>
      <c r="AT407" s="223" t="s">
        <v>295</v>
      </c>
      <c r="AU407" s="223" t="s">
        <v>86</v>
      </c>
      <c r="AY407" s="17" t="s">
        <v>131</v>
      </c>
      <c r="BE407" s="224">
        <f>IF(N407="základní",J407,0)</f>
        <v>0</v>
      </c>
      <c r="BF407" s="224">
        <f>IF(N407="snížená",J407,0)</f>
        <v>0</v>
      </c>
      <c r="BG407" s="224">
        <f>IF(N407="zákl. přenesená",J407,0)</f>
        <v>0</v>
      </c>
      <c r="BH407" s="224">
        <f>IF(N407="sníž. přenesená",J407,0)</f>
        <v>0</v>
      </c>
      <c r="BI407" s="224">
        <f>IF(N407="nulová",J407,0)</f>
        <v>0</v>
      </c>
      <c r="BJ407" s="17" t="s">
        <v>84</v>
      </c>
      <c r="BK407" s="224">
        <f>ROUND(I407*H407,2)</f>
        <v>0</v>
      </c>
      <c r="BL407" s="17" t="s">
        <v>139</v>
      </c>
      <c r="BM407" s="223" t="s">
        <v>765</v>
      </c>
    </row>
    <row r="408" s="2" customFormat="1" ht="16.5" customHeight="1">
      <c r="A408" s="38"/>
      <c r="B408" s="39"/>
      <c r="C408" s="212" t="s">
        <v>766</v>
      </c>
      <c r="D408" s="212" t="s">
        <v>134</v>
      </c>
      <c r="E408" s="213" t="s">
        <v>767</v>
      </c>
      <c r="F408" s="214" t="s">
        <v>768</v>
      </c>
      <c r="G408" s="215" t="s">
        <v>238</v>
      </c>
      <c r="H408" s="216">
        <v>15.263999999999999</v>
      </c>
      <c r="I408" s="217"/>
      <c r="J408" s="218">
        <f>ROUND(I408*H408,2)</f>
        <v>0</v>
      </c>
      <c r="K408" s="214" t="s">
        <v>138</v>
      </c>
      <c r="L408" s="44"/>
      <c r="M408" s="219" t="s">
        <v>19</v>
      </c>
      <c r="N408" s="220" t="s">
        <v>48</v>
      </c>
      <c r="O408" s="84"/>
      <c r="P408" s="221">
        <f>O408*H408</f>
        <v>0</v>
      </c>
      <c r="Q408" s="221">
        <v>0</v>
      </c>
      <c r="R408" s="221">
        <f>Q408*H408</f>
        <v>0</v>
      </c>
      <c r="S408" s="221">
        <v>0</v>
      </c>
      <c r="T408" s="222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3" t="s">
        <v>139</v>
      </c>
      <c r="AT408" s="223" t="s">
        <v>134</v>
      </c>
      <c r="AU408" s="223" t="s">
        <v>86</v>
      </c>
      <c r="AY408" s="17" t="s">
        <v>131</v>
      </c>
      <c r="BE408" s="224">
        <f>IF(N408="základní",J408,0)</f>
        <v>0</v>
      </c>
      <c r="BF408" s="224">
        <f>IF(N408="snížená",J408,0)</f>
        <v>0</v>
      </c>
      <c r="BG408" s="224">
        <f>IF(N408="zákl. přenesená",J408,0)</f>
        <v>0</v>
      </c>
      <c r="BH408" s="224">
        <f>IF(N408="sníž. přenesená",J408,0)</f>
        <v>0</v>
      </c>
      <c r="BI408" s="224">
        <f>IF(N408="nulová",J408,0)</f>
        <v>0</v>
      </c>
      <c r="BJ408" s="17" t="s">
        <v>84</v>
      </c>
      <c r="BK408" s="224">
        <f>ROUND(I408*H408,2)</f>
        <v>0</v>
      </c>
      <c r="BL408" s="17" t="s">
        <v>139</v>
      </c>
      <c r="BM408" s="223" t="s">
        <v>769</v>
      </c>
    </row>
    <row r="409" s="2" customFormat="1">
      <c r="A409" s="38"/>
      <c r="B409" s="39"/>
      <c r="C409" s="40"/>
      <c r="D409" s="225" t="s">
        <v>141</v>
      </c>
      <c r="E409" s="40"/>
      <c r="F409" s="226" t="s">
        <v>770</v>
      </c>
      <c r="G409" s="40"/>
      <c r="H409" s="40"/>
      <c r="I409" s="227"/>
      <c r="J409" s="40"/>
      <c r="K409" s="40"/>
      <c r="L409" s="44"/>
      <c r="M409" s="228"/>
      <c r="N409" s="229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141</v>
      </c>
      <c r="AU409" s="17" t="s">
        <v>86</v>
      </c>
    </row>
    <row r="410" s="13" customFormat="1">
      <c r="A410" s="13"/>
      <c r="B410" s="230"/>
      <c r="C410" s="231"/>
      <c r="D410" s="232" t="s">
        <v>143</v>
      </c>
      <c r="E410" s="233" t="s">
        <v>19</v>
      </c>
      <c r="F410" s="234" t="s">
        <v>771</v>
      </c>
      <c r="G410" s="231"/>
      <c r="H410" s="235">
        <v>15.263999999999999</v>
      </c>
      <c r="I410" s="236"/>
      <c r="J410" s="231"/>
      <c r="K410" s="231"/>
      <c r="L410" s="237"/>
      <c r="M410" s="238"/>
      <c r="N410" s="239"/>
      <c r="O410" s="239"/>
      <c r="P410" s="239"/>
      <c r="Q410" s="239"/>
      <c r="R410" s="239"/>
      <c r="S410" s="239"/>
      <c r="T410" s="24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1" t="s">
        <v>143</v>
      </c>
      <c r="AU410" s="241" t="s">
        <v>86</v>
      </c>
      <c r="AV410" s="13" t="s">
        <v>86</v>
      </c>
      <c r="AW410" s="13" t="s">
        <v>37</v>
      </c>
      <c r="AX410" s="13" t="s">
        <v>84</v>
      </c>
      <c r="AY410" s="241" t="s">
        <v>131</v>
      </c>
    </row>
    <row r="411" s="2" customFormat="1" ht="16.5" customHeight="1">
      <c r="A411" s="38"/>
      <c r="B411" s="39"/>
      <c r="C411" s="212" t="s">
        <v>772</v>
      </c>
      <c r="D411" s="212" t="s">
        <v>134</v>
      </c>
      <c r="E411" s="213" t="s">
        <v>773</v>
      </c>
      <c r="F411" s="214" t="s">
        <v>774</v>
      </c>
      <c r="G411" s="215" t="s">
        <v>238</v>
      </c>
      <c r="H411" s="216">
        <v>70.359999999999999</v>
      </c>
      <c r="I411" s="217"/>
      <c r="J411" s="218">
        <f>ROUND(I411*H411,2)</f>
        <v>0</v>
      </c>
      <c r="K411" s="214" t="s">
        <v>138</v>
      </c>
      <c r="L411" s="44"/>
      <c r="M411" s="219" t="s">
        <v>19</v>
      </c>
      <c r="N411" s="220" t="s">
        <v>48</v>
      </c>
      <c r="O411" s="84"/>
      <c r="P411" s="221">
        <f>O411*H411</f>
        <v>0</v>
      </c>
      <c r="Q411" s="221">
        <v>2.4500000000000002</v>
      </c>
      <c r="R411" s="221">
        <f>Q411*H411</f>
        <v>172.38200000000001</v>
      </c>
      <c r="S411" s="221">
        <v>0</v>
      </c>
      <c r="T411" s="222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3" t="s">
        <v>139</v>
      </c>
      <c r="AT411" s="223" t="s">
        <v>134</v>
      </c>
      <c r="AU411" s="223" t="s">
        <v>86</v>
      </c>
      <c r="AY411" s="17" t="s">
        <v>131</v>
      </c>
      <c r="BE411" s="224">
        <f>IF(N411="základní",J411,0)</f>
        <v>0</v>
      </c>
      <c r="BF411" s="224">
        <f>IF(N411="snížená",J411,0)</f>
        <v>0</v>
      </c>
      <c r="BG411" s="224">
        <f>IF(N411="zákl. přenesená",J411,0)</f>
        <v>0</v>
      </c>
      <c r="BH411" s="224">
        <f>IF(N411="sníž. přenesená",J411,0)</f>
        <v>0</v>
      </c>
      <c r="BI411" s="224">
        <f>IF(N411="nulová",J411,0)</f>
        <v>0</v>
      </c>
      <c r="BJ411" s="17" t="s">
        <v>84</v>
      </c>
      <c r="BK411" s="224">
        <f>ROUND(I411*H411,2)</f>
        <v>0</v>
      </c>
      <c r="BL411" s="17" t="s">
        <v>139</v>
      </c>
      <c r="BM411" s="223" t="s">
        <v>775</v>
      </c>
    </row>
    <row r="412" s="2" customFormat="1">
      <c r="A412" s="38"/>
      <c r="B412" s="39"/>
      <c r="C412" s="40"/>
      <c r="D412" s="225" t="s">
        <v>141</v>
      </c>
      <c r="E412" s="40"/>
      <c r="F412" s="226" t="s">
        <v>776</v>
      </c>
      <c r="G412" s="40"/>
      <c r="H412" s="40"/>
      <c r="I412" s="227"/>
      <c r="J412" s="40"/>
      <c r="K412" s="40"/>
      <c r="L412" s="44"/>
      <c r="M412" s="228"/>
      <c r="N412" s="229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141</v>
      </c>
      <c r="AU412" s="17" t="s">
        <v>86</v>
      </c>
    </row>
    <row r="413" s="13" customFormat="1">
      <c r="A413" s="13"/>
      <c r="B413" s="230"/>
      <c r="C413" s="231"/>
      <c r="D413" s="232" t="s">
        <v>143</v>
      </c>
      <c r="E413" s="233" t="s">
        <v>19</v>
      </c>
      <c r="F413" s="234" t="s">
        <v>777</v>
      </c>
      <c r="G413" s="231"/>
      <c r="H413" s="235">
        <v>42.399999999999999</v>
      </c>
      <c r="I413" s="236"/>
      <c r="J413" s="231"/>
      <c r="K413" s="231"/>
      <c r="L413" s="237"/>
      <c r="M413" s="238"/>
      <c r="N413" s="239"/>
      <c r="O413" s="239"/>
      <c r="P413" s="239"/>
      <c r="Q413" s="239"/>
      <c r="R413" s="239"/>
      <c r="S413" s="239"/>
      <c r="T413" s="24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1" t="s">
        <v>143</v>
      </c>
      <c r="AU413" s="241" t="s">
        <v>86</v>
      </c>
      <c r="AV413" s="13" t="s">
        <v>86</v>
      </c>
      <c r="AW413" s="13" t="s">
        <v>37</v>
      </c>
      <c r="AX413" s="13" t="s">
        <v>77</v>
      </c>
      <c r="AY413" s="241" t="s">
        <v>131</v>
      </c>
    </row>
    <row r="414" s="13" customFormat="1">
      <c r="A414" s="13"/>
      <c r="B414" s="230"/>
      <c r="C414" s="231"/>
      <c r="D414" s="232" t="s">
        <v>143</v>
      </c>
      <c r="E414" s="233" t="s">
        <v>19</v>
      </c>
      <c r="F414" s="234" t="s">
        <v>778</v>
      </c>
      <c r="G414" s="231"/>
      <c r="H414" s="235">
        <v>27.960000000000001</v>
      </c>
      <c r="I414" s="236"/>
      <c r="J414" s="231"/>
      <c r="K414" s="231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143</v>
      </c>
      <c r="AU414" s="241" t="s">
        <v>86</v>
      </c>
      <c r="AV414" s="13" t="s">
        <v>86</v>
      </c>
      <c r="AW414" s="13" t="s">
        <v>37</v>
      </c>
      <c r="AX414" s="13" t="s">
        <v>77</v>
      </c>
      <c r="AY414" s="241" t="s">
        <v>131</v>
      </c>
    </row>
    <row r="415" s="14" customFormat="1">
      <c r="A415" s="14"/>
      <c r="B415" s="242"/>
      <c r="C415" s="243"/>
      <c r="D415" s="232" t="s">
        <v>143</v>
      </c>
      <c r="E415" s="244" t="s">
        <v>19</v>
      </c>
      <c r="F415" s="245" t="s">
        <v>146</v>
      </c>
      <c r="G415" s="243"/>
      <c r="H415" s="246">
        <v>70.359999999999999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143</v>
      </c>
      <c r="AU415" s="252" t="s">
        <v>86</v>
      </c>
      <c r="AV415" s="14" t="s">
        <v>139</v>
      </c>
      <c r="AW415" s="14" t="s">
        <v>37</v>
      </c>
      <c r="AX415" s="14" t="s">
        <v>84</v>
      </c>
      <c r="AY415" s="252" t="s">
        <v>131</v>
      </c>
    </row>
    <row r="416" s="2" customFormat="1" ht="33" customHeight="1">
      <c r="A416" s="38"/>
      <c r="B416" s="39"/>
      <c r="C416" s="212" t="s">
        <v>779</v>
      </c>
      <c r="D416" s="212" t="s">
        <v>134</v>
      </c>
      <c r="E416" s="213" t="s">
        <v>780</v>
      </c>
      <c r="F416" s="214" t="s">
        <v>781</v>
      </c>
      <c r="G416" s="215" t="s">
        <v>238</v>
      </c>
      <c r="H416" s="216">
        <v>4.8810000000000002</v>
      </c>
      <c r="I416" s="217"/>
      <c r="J416" s="218">
        <f>ROUND(I416*H416,2)</f>
        <v>0</v>
      </c>
      <c r="K416" s="214" t="s">
        <v>138</v>
      </c>
      <c r="L416" s="44"/>
      <c r="M416" s="219" t="s">
        <v>19</v>
      </c>
      <c r="N416" s="220" t="s">
        <v>48</v>
      </c>
      <c r="O416" s="84"/>
      <c r="P416" s="221">
        <f>O416*H416</f>
        <v>0</v>
      </c>
      <c r="Q416" s="221">
        <v>2.5068199999999998</v>
      </c>
      <c r="R416" s="221">
        <f>Q416*H416</f>
        <v>12.23578842</v>
      </c>
      <c r="S416" s="221">
        <v>0</v>
      </c>
      <c r="T416" s="222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3" t="s">
        <v>139</v>
      </c>
      <c r="AT416" s="223" t="s">
        <v>134</v>
      </c>
      <c r="AU416" s="223" t="s">
        <v>86</v>
      </c>
      <c r="AY416" s="17" t="s">
        <v>131</v>
      </c>
      <c r="BE416" s="224">
        <f>IF(N416="základní",J416,0)</f>
        <v>0</v>
      </c>
      <c r="BF416" s="224">
        <f>IF(N416="snížená",J416,0)</f>
        <v>0</v>
      </c>
      <c r="BG416" s="224">
        <f>IF(N416="zákl. přenesená",J416,0)</f>
        <v>0</v>
      </c>
      <c r="BH416" s="224">
        <f>IF(N416="sníž. přenesená",J416,0)</f>
        <v>0</v>
      </c>
      <c r="BI416" s="224">
        <f>IF(N416="nulová",J416,0)</f>
        <v>0</v>
      </c>
      <c r="BJ416" s="17" t="s">
        <v>84</v>
      </c>
      <c r="BK416" s="224">
        <f>ROUND(I416*H416,2)</f>
        <v>0</v>
      </c>
      <c r="BL416" s="17" t="s">
        <v>139</v>
      </c>
      <c r="BM416" s="223" t="s">
        <v>782</v>
      </c>
    </row>
    <row r="417" s="2" customFormat="1">
      <c r="A417" s="38"/>
      <c r="B417" s="39"/>
      <c r="C417" s="40"/>
      <c r="D417" s="225" t="s">
        <v>141</v>
      </c>
      <c r="E417" s="40"/>
      <c r="F417" s="226" t="s">
        <v>783</v>
      </c>
      <c r="G417" s="40"/>
      <c r="H417" s="40"/>
      <c r="I417" s="227"/>
      <c r="J417" s="40"/>
      <c r="K417" s="40"/>
      <c r="L417" s="44"/>
      <c r="M417" s="228"/>
      <c r="N417" s="229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141</v>
      </c>
      <c r="AU417" s="17" t="s">
        <v>86</v>
      </c>
    </row>
    <row r="418" s="13" customFormat="1">
      <c r="A418" s="13"/>
      <c r="B418" s="230"/>
      <c r="C418" s="231"/>
      <c r="D418" s="232" t="s">
        <v>143</v>
      </c>
      <c r="E418" s="233" t="s">
        <v>19</v>
      </c>
      <c r="F418" s="234" t="s">
        <v>243</v>
      </c>
      <c r="G418" s="231"/>
      <c r="H418" s="235">
        <v>4.8810000000000002</v>
      </c>
      <c r="I418" s="236"/>
      <c r="J418" s="231"/>
      <c r="K418" s="231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143</v>
      </c>
      <c r="AU418" s="241" t="s">
        <v>86</v>
      </c>
      <c r="AV418" s="13" t="s">
        <v>86</v>
      </c>
      <c r="AW418" s="13" t="s">
        <v>37</v>
      </c>
      <c r="AX418" s="13" t="s">
        <v>84</v>
      </c>
      <c r="AY418" s="241" t="s">
        <v>131</v>
      </c>
    </row>
    <row r="419" s="2" customFormat="1" ht="24.15" customHeight="1">
      <c r="A419" s="38"/>
      <c r="B419" s="39"/>
      <c r="C419" s="212" t="s">
        <v>784</v>
      </c>
      <c r="D419" s="212" t="s">
        <v>134</v>
      </c>
      <c r="E419" s="213" t="s">
        <v>785</v>
      </c>
      <c r="F419" s="214" t="s">
        <v>786</v>
      </c>
      <c r="G419" s="215" t="s">
        <v>238</v>
      </c>
      <c r="H419" s="216">
        <v>4.8810000000000002</v>
      </c>
      <c r="I419" s="217"/>
      <c r="J419" s="218">
        <f>ROUND(I419*H419,2)</f>
        <v>0</v>
      </c>
      <c r="K419" s="214" t="s">
        <v>138</v>
      </c>
      <c r="L419" s="44"/>
      <c r="M419" s="219" t="s">
        <v>19</v>
      </c>
      <c r="N419" s="220" t="s">
        <v>48</v>
      </c>
      <c r="O419" s="84"/>
      <c r="P419" s="221">
        <f>O419*H419</f>
        <v>0</v>
      </c>
      <c r="Q419" s="221">
        <v>2.13408</v>
      </c>
      <c r="R419" s="221">
        <f>Q419*H419</f>
        <v>10.416444480000001</v>
      </c>
      <c r="S419" s="221">
        <v>0</v>
      </c>
      <c r="T419" s="222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3" t="s">
        <v>139</v>
      </c>
      <c r="AT419" s="223" t="s">
        <v>134</v>
      </c>
      <c r="AU419" s="223" t="s">
        <v>86</v>
      </c>
      <c r="AY419" s="17" t="s">
        <v>131</v>
      </c>
      <c r="BE419" s="224">
        <f>IF(N419="základní",J419,0)</f>
        <v>0</v>
      </c>
      <c r="BF419" s="224">
        <f>IF(N419="snížená",J419,0)</f>
        <v>0</v>
      </c>
      <c r="BG419" s="224">
        <f>IF(N419="zákl. přenesená",J419,0)</f>
        <v>0</v>
      </c>
      <c r="BH419" s="224">
        <f>IF(N419="sníž. přenesená",J419,0)</f>
        <v>0</v>
      </c>
      <c r="BI419" s="224">
        <f>IF(N419="nulová",J419,0)</f>
        <v>0</v>
      </c>
      <c r="BJ419" s="17" t="s">
        <v>84</v>
      </c>
      <c r="BK419" s="224">
        <f>ROUND(I419*H419,2)</f>
        <v>0</v>
      </c>
      <c r="BL419" s="17" t="s">
        <v>139</v>
      </c>
      <c r="BM419" s="223" t="s">
        <v>787</v>
      </c>
    </row>
    <row r="420" s="2" customFormat="1">
      <c r="A420" s="38"/>
      <c r="B420" s="39"/>
      <c r="C420" s="40"/>
      <c r="D420" s="225" t="s">
        <v>141</v>
      </c>
      <c r="E420" s="40"/>
      <c r="F420" s="226" t="s">
        <v>788</v>
      </c>
      <c r="G420" s="40"/>
      <c r="H420" s="40"/>
      <c r="I420" s="227"/>
      <c r="J420" s="40"/>
      <c r="K420" s="40"/>
      <c r="L420" s="44"/>
      <c r="M420" s="228"/>
      <c r="N420" s="229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141</v>
      </c>
      <c r="AU420" s="17" t="s">
        <v>86</v>
      </c>
    </row>
    <row r="421" s="13" customFormat="1">
      <c r="A421" s="13"/>
      <c r="B421" s="230"/>
      <c r="C421" s="231"/>
      <c r="D421" s="232" t="s">
        <v>143</v>
      </c>
      <c r="E421" s="233" t="s">
        <v>19</v>
      </c>
      <c r="F421" s="234" t="s">
        <v>789</v>
      </c>
      <c r="G421" s="231"/>
      <c r="H421" s="235">
        <v>4.8810000000000002</v>
      </c>
      <c r="I421" s="236"/>
      <c r="J421" s="231"/>
      <c r="K421" s="231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143</v>
      </c>
      <c r="AU421" s="241" t="s">
        <v>86</v>
      </c>
      <c r="AV421" s="13" t="s">
        <v>86</v>
      </c>
      <c r="AW421" s="13" t="s">
        <v>37</v>
      </c>
      <c r="AX421" s="13" t="s">
        <v>84</v>
      </c>
      <c r="AY421" s="241" t="s">
        <v>131</v>
      </c>
    </row>
    <row r="422" s="2" customFormat="1" ht="24.15" customHeight="1">
      <c r="A422" s="38"/>
      <c r="B422" s="39"/>
      <c r="C422" s="212" t="s">
        <v>790</v>
      </c>
      <c r="D422" s="212" t="s">
        <v>134</v>
      </c>
      <c r="E422" s="213" t="s">
        <v>791</v>
      </c>
      <c r="F422" s="214" t="s">
        <v>792</v>
      </c>
      <c r="G422" s="215" t="s">
        <v>179</v>
      </c>
      <c r="H422" s="216">
        <v>55.639000000000003</v>
      </c>
      <c r="I422" s="217"/>
      <c r="J422" s="218">
        <f>ROUND(I422*H422,2)</f>
        <v>0</v>
      </c>
      <c r="K422" s="214" t="s">
        <v>138</v>
      </c>
      <c r="L422" s="44"/>
      <c r="M422" s="219" t="s">
        <v>19</v>
      </c>
      <c r="N422" s="220" t="s">
        <v>48</v>
      </c>
      <c r="O422" s="84"/>
      <c r="P422" s="221">
        <f>O422*H422</f>
        <v>0</v>
      </c>
      <c r="Q422" s="221">
        <v>0.43340000000000001</v>
      </c>
      <c r="R422" s="221">
        <f>Q422*H422</f>
        <v>24.113942600000001</v>
      </c>
      <c r="S422" s="221">
        <v>0</v>
      </c>
      <c r="T422" s="222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3" t="s">
        <v>139</v>
      </c>
      <c r="AT422" s="223" t="s">
        <v>134</v>
      </c>
      <c r="AU422" s="223" t="s">
        <v>86</v>
      </c>
      <c r="AY422" s="17" t="s">
        <v>131</v>
      </c>
      <c r="BE422" s="224">
        <f>IF(N422="základní",J422,0)</f>
        <v>0</v>
      </c>
      <c r="BF422" s="224">
        <f>IF(N422="snížená",J422,0)</f>
        <v>0</v>
      </c>
      <c r="BG422" s="224">
        <f>IF(N422="zákl. přenesená",J422,0)</f>
        <v>0</v>
      </c>
      <c r="BH422" s="224">
        <f>IF(N422="sníž. přenesená",J422,0)</f>
        <v>0</v>
      </c>
      <c r="BI422" s="224">
        <f>IF(N422="nulová",J422,0)</f>
        <v>0</v>
      </c>
      <c r="BJ422" s="17" t="s">
        <v>84</v>
      </c>
      <c r="BK422" s="224">
        <f>ROUND(I422*H422,2)</f>
        <v>0</v>
      </c>
      <c r="BL422" s="17" t="s">
        <v>139</v>
      </c>
      <c r="BM422" s="223" t="s">
        <v>793</v>
      </c>
    </row>
    <row r="423" s="2" customFormat="1">
      <c r="A423" s="38"/>
      <c r="B423" s="39"/>
      <c r="C423" s="40"/>
      <c r="D423" s="225" t="s">
        <v>141</v>
      </c>
      <c r="E423" s="40"/>
      <c r="F423" s="226" t="s">
        <v>794</v>
      </c>
      <c r="G423" s="40"/>
      <c r="H423" s="40"/>
      <c r="I423" s="227"/>
      <c r="J423" s="40"/>
      <c r="K423" s="40"/>
      <c r="L423" s="44"/>
      <c r="M423" s="228"/>
      <c r="N423" s="229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141</v>
      </c>
      <c r="AU423" s="17" t="s">
        <v>86</v>
      </c>
    </row>
    <row r="424" s="13" customFormat="1">
      <c r="A424" s="13"/>
      <c r="B424" s="230"/>
      <c r="C424" s="231"/>
      <c r="D424" s="232" t="s">
        <v>143</v>
      </c>
      <c r="E424" s="233" t="s">
        <v>19</v>
      </c>
      <c r="F424" s="234" t="s">
        <v>742</v>
      </c>
      <c r="G424" s="231"/>
      <c r="H424" s="235">
        <v>55.639000000000003</v>
      </c>
      <c r="I424" s="236"/>
      <c r="J424" s="231"/>
      <c r="K424" s="231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143</v>
      </c>
      <c r="AU424" s="241" t="s">
        <v>86</v>
      </c>
      <c r="AV424" s="13" t="s">
        <v>86</v>
      </c>
      <c r="AW424" s="13" t="s">
        <v>37</v>
      </c>
      <c r="AX424" s="13" t="s">
        <v>84</v>
      </c>
      <c r="AY424" s="241" t="s">
        <v>131</v>
      </c>
    </row>
    <row r="425" s="2" customFormat="1" ht="24.15" customHeight="1">
      <c r="A425" s="38"/>
      <c r="B425" s="39"/>
      <c r="C425" s="212" t="s">
        <v>795</v>
      </c>
      <c r="D425" s="212" t="s">
        <v>134</v>
      </c>
      <c r="E425" s="213" t="s">
        <v>796</v>
      </c>
      <c r="F425" s="214" t="s">
        <v>797</v>
      </c>
      <c r="G425" s="215" t="s">
        <v>179</v>
      </c>
      <c r="H425" s="216">
        <v>7.0880000000000001</v>
      </c>
      <c r="I425" s="217"/>
      <c r="J425" s="218">
        <f>ROUND(I425*H425,2)</f>
        <v>0</v>
      </c>
      <c r="K425" s="214" t="s">
        <v>138</v>
      </c>
      <c r="L425" s="44"/>
      <c r="M425" s="219" t="s">
        <v>19</v>
      </c>
      <c r="N425" s="220" t="s">
        <v>48</v>
      </c>
      <c r="O425" s="84"/>
      <c r="P425" s="221">
        <f>O425*H425</f>
        <v>0</v>
      </c>
      <c r="Q425" s="221">
        <v>1.0311999999999999</v>
      </c>
      <c r="R425" s="221">
        <f>Q425*H425</f>
        <v>7.309145599999999</v>
      </c>
      <c r="S425" s="221">
        <v>0</v>
      </c>
      <c r="T425" s="222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3" t="s">
        <v>139</v>
      </c>
      <c r="AT425" s="223" t="s">
        <v>134</v>
      </c>
      <c r="AU425" s="223" t="s">
        <v>86</v>
      </c>
      <c r="AY425" s="17" t="s">
        <v>131</v>
      </c>
      <c r="BE425" s="224">
        <f>IF(N425="základní",J425,0)</f>
        <v>0</v>
      </c>
      <c r="BF425" s="224">
        <f>IF(N425="snížená",J425,0)</f>
        <v>0</v>
      </c>
      <c r="BG425" s="224">
        <f>IF(N425="zákl. přenesená",J425,0)</f>
        <v>0</v>
      </c>
      <c r="BH425" s="224">
        <f>IF(N425="sníž. přenesená",J425,0)</f>
        <v>0</v>
      </c>
      <c r="BI425" s="224">
        <f>IF(N425="nulová",J425,0)</f>
        <v>0</v>
      </c>
      <c r="BJ425" s="17" t="s">
        <v>84</v>
      </c>
      <c r="BK425" s="224">
        <f>ROUND(I425*H425,2)</f>
        <v>0</v>
      </c>
      <c r="BL425" s="17" t="s">
        <v>139</v>
      </c>
      <c r="BM425" s="223" t="s">
        <v>798</v>
      </c>
    </row>
    <row r="426" s="2" customFormat="1">
      <c r="A426" s="38"/>
      <c r="B426" s="39"/>
      <c r="C426" s="40"/>
      <c r="D426" s="225" t="s">
        <v>141</v>
      </c>
      <c r="E426" s="40"/>
      <c r="F426" s="226" t="s">
        <v>799</v>
      </c>
      <c r="G426" s="40"/>
      <c r="H426" s="40"/>
      <c r="I426" s="227"/>
      <c r="J426" s="40"/>
      <c r="K426" s="40"/>
      <c r="L426" s="44"/>
      <c r="M426" s="228"/>
      <c r="N426" s="229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141</v>
      </c>
      <c r="AU426" s="17" t="s">
        <v>86</v>
      </c>
    </row>
    <row r="427" s="13" customFormat="1">
      <c r="A427" s="13"/>
      <c r="B427" s="230"/>
      <c r="C427" s="231"/>
      <c r="D427" s="232" t="s">
        <v>143</v>
      </c>
      <c r="E427" s="233" t="s">
        <v>19</v>
      </c>
      <c r="F427" s="234" t="s">
        <v>800</v>
      </c>
      <c r="G427" s="231"/>
      <c r="H427" s="235">
        <v>7.0880000000000001</v>
      </c>
      <c r="I427" s="236"/>
      <c r="J427" s="231"/>
      <c r="K427" s="231"/>
      <c r="L427" s="237"/>
      <c r="M427" s="238"/>
      <c r="N427" s="239"/>
      <c r="O427" s="239"/>
      <c r="P427" s="239"/>
      <c r="Q427" s="239"/>
      <c r="R427" s="239"/>
      <c r="S427" s="239"/>
      <c r="T427" s="24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1" t="s">
        <v>143</v>
      </c>
      <c r="AU427" s="241" t="s">
        <v>86</v>
      </c>
      <c r="AV427" s="13" t="s">
        <v>86</v>
      </c>
      <c r="AW427" s="13" t="s">
        <v>37</v>
      </c>
      <c r="AX427" s="13" t="s">
        <v>84</v>
      </c>
      <c r="AY427" s="241" t="s">
        <v>131</v>
      </c>
    </row>
    <row r="428" s="12" customFormat="1" ht="22.8" customHeight="1">
      <c r="A428" s="12"/>
      <c r="B428" s="196"/>
      <c r="C428" s="197"/>
      <c r="D428" s="198" t="s">
        <v>76</v>
      </c>
      <c r="E428" s="210" t="s">
        <v>197</v>
      </c>
      <c r="F428" s="210" t="s">
        <v>801</v>
      </c>
      <c r="G428" s="197"/>
      <c r="H428" s="197"/>
      <c r="I428" s="200"/>
      <c r="J428" s="211">
        <f>BK428</f>
        <v>0</v>
      </c>
      <c r="K428" s="197"/>
      <c r="L428" s="202"/>
      <c r="M428" s="203"/>
      <c r="N428" s="204"/>
      <c r="O428" s="204"/>
      <c r="P428" s="205">
        <f>SUM(P429:P457)</f>
        <v>0</v>
      </c>
      <c r="Q428" s="204"/>
      <c r="R428" s="205">
        <f>SUM(R429:R457)</f>
        <v>0</v>
      </c>
      <c r="S428" s="204"/>
      <c r="T428" s="206">
        <f>SUM(T429:T457)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7" t="s">
        <v>84</v>
      </c>
      <c r="AT428" s="208" t="s">
        <v>76</v>
      </c>
      <c r="AU428" s="208" t="s">
        <v>84</v>
      </c>
      <c r="AY428" s="207" t="s">
        <v>131</v>
      </c>
      <c r="BK428" s="209">
        <f>SUM(BK429:BK457)</f>
        <v>0</v>
      </c>
    </row>
    <row r="429" s="2" customFormat="1" ht="21.75" customHeight="1">
      <c r="A429" s="38"/>
      <c r="B429" s="39"/>
      <c r="C429" s="212" t="s">
        <v>802</v>
      </c>
      <c r="D429" s="212" t="s">
        <v>134</v>
      </c>
      <c r="E429" s="213" t="s">
        <v>803</v>
      </c>
      <c r="F429" s="214" t="s">
        <v>804</v>
      </c>
      <c r="G429" s="215" t="s">
        <v>179</v>
      </c>
      <c r="H429" s="216">
        <v>629.35799999999995</v>
      </c>
      <c r="I429" s="217"/>
      <c r="J429" s="218">
        <f>ROUND(I429*H429,2)</f>
        <v>0</v>
      </c>
      <c r="K429" s="214" t="s">
        <v>138</v>
      </c>
      <c r="L429" s="44"/>
      <c r="M429" s="219" t="s">
        <v>19</v>
      </c>
      <c r="N429" s="220" t="s">
        <v>48</v>
      </c>
      <c r="O429" s="84"/>
      <c r="P429" s="221">
        <f>O429*H429</f>
        <v>0</v>
      </c>
      <c r="Q429" s="221">
        <v>0</v>
      </c>
      <c r="R429" s="221">
        <f>Q429*H429</f>
        <v>0</v>
      </c>
      <c r="S429" s="221">
        <v>0</v>
      </c>
      <c r="T429" s="222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3" t="s">
        <v>139</v>
      </c>
      <c r="AT429" s="223" t="s">
        <v>134</v>
      </c>
      <c r="AU429" s="223" t="s">
        <v>86</v>
      </c>
      <c r="AY429" s="17" t="s">
        <v>131</v>
      </c>
      <c r="BE429" s="224">
        <f>IF(N429="základní",J429,0)</f>
        <v>0</v>
      </c>
      <c r="BF429" s="224">
        <f>IF(N429="snížená",J429,0)</f>
        <v>0</v>
      </c>
      <c r="BG429" s="224">
        <f>IF(N429="zákl. přenesená",J429,0)</f>
        <v>0</v>
      </c>
      <c r="BH429" s="224">
        <f>IF(N429="sníž. přenesená",J429,0)</f>
        <v>0</v>
      </c>
      <c r="BI429" s="224">
        <f>IF(N429="nulová",J429,0)</f>
        <v>0</v>
      </c>
      <c r="BJ429" s="17" t="s">
        <v>84</v>
      </c>
      <c r="BK429" s="224">
        <f>ROUND(I429*H429,2)</f>
        <v>0</v>
      </c>
      <c r="BL429" s="17" t="s">
        <v>139</v>
      </c>
      <c r="BM429" s="223" t="s">
        <v>805</v>
      </c>
    </row>
    <row r="430" s="2" customFormat="1">
      <c r="A430" s="38"/>
      <c r="B430" s="39"/>
      <c r="C430" s="40"/>
      <c r="D430" s="225" t="s">
        <v>141</v>
      </c>
      <c r="E430" s="40"/>
      <c r="F430" s="226" t="s">
        <v>806</v>
      </c>
      <c r="G430" s="40"/>
      <c r="H430" s="40"/>
      <c r="I430" s="227"/>
      <c r="J430" s="40"/>
      <c r="K430" s="40"/>
      <c r="L430" s="44"/>
      <c r="M430" s="228"/>
      <c r="N430" s="229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141</v>
      </c>
      <c r="AU430" s="17" t="s">
        <v>86</v>
      </c>
    </row>
    <row r="431" s="15" customFormat="1">
      <c r="A431" s="15"/>
      <c r="B431" s="256"/>
      <c r="C431" s="257"/>
      <c r="D431" s="232" t="s">
        <v>143</v>
      </c>
      <c r="E431" s="258" t="s">
        <v>19</v>
      </c>
      <c r="F431" s="259" t="s">
        <v>807</v>
      </c>
      <c r="G431" s="257"/>
      <c r="H431" s="258" t="s">
        <v>19</v>
      </c>
      <c r="I431" s="260"/>
      <c r="J431" s="257"/>
      <c r="K431" s="257"/>
      <c r="L431" s="261"/>
      <c r="M431" s="262"/>
      <c r="N431" s="263"/>
      <c r="O431" s="263"/>
      <c r="P431" s="263"/>
      <c r="Q431" s="263"/>
      <c r="R431" s="263"/>
      <c r="S431" s="263"/>
      <c r="T431" s="264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5" t="s">
        <v>143</v>
      </c>
      <c r="AU431" s="265" t="s">
        <v>86</v>
      </c>
      <c r="AV431" s="15" t="s">
        <v>84</v>
      </c>
      <c r="AW431" s="15" t="s">
        <v>37</v>
      </c>
      <c r="AX431" s="15" t="s">
        <v>77</v>
      </c>
      <c r="AY431" s="265" t="s">
        <v>131</v>
      </c>
    </row>
    <row r="432" s="13" customFormat="1">
      <c r="A432" s="13"/>
      <c r="B432" s="230"/>
      <c r="C432" s="231"/>
      <c r="D432" s="232" t="s">
        <v>143</v>
      </c>
      <c r="E432" s="233" t="s">
        <v>19</v>
      </c>
      <c r="F432" s="234" t="s">
        <v>808</v>
      </c>
      <c r="G432" s="231"/>
      <c r="H432" s="235">
        <v>314.67899999999997</v>
      </c>
      <c r="I432" s="236"/>
      <c r="J432" s="231"/>
      <c r="K432" s="231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143</v>
      </c>
      <c r="AU432" s="241" t="s">
        <v>86</v>
      </c>
      <c r="AV432" s="13" t="s">
        <v>86</v>
      </c>
      <c r="AW432" s="13" t="s">
        <v>37</v>
      </c>
      <c r="AX432" s="13" t="s">
        <v>77</v>
      </c>
      <c r="AY432" s="241" t="s">
        <v>131</v>
      </c>
    </row>
    <row r="433" s="13" customFormat="1">
      <c r="A433" s="13"/>
      <c r="B433" s="230"/>
      <c r="C433" s="231"/>
      <c r="D433" s="232" t="s">
        <v>143</v>
      </c>
      <c r="E433" s="233" t="s">
        <v>19</v>
      </c>
      <c r="F433" s="234" t="s">
        <v>809</v>
      </c>
      <c r="G433" s="231"/>
      <c r="H433" s="235">
        <v>314.67899999999997</v>
      </c>
      <c r="I433" s="236"/>
      <c r="J433" s="231"/>
      <c r="K433" s="231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143</v>
      </c>
      <c r="AU433" s="241" t="s">
        <v>86</v>
      </c>
      <c r="AV433" s="13" t="s">
        <v>86</v>
      </c>
      <c r="AW433" s="13" t="s">
        <v>37</v>
      </c>
      <c r="AX433" s="13" t="s">
        <v>77</v>
      </c>
      <c r="AY433" s="241" t="s">
        <v>131</v>
      </c>
    </row>
    <row r="434" s="14" customFormat="1">
      <c r="A434" s="14"/>
      <c r="B434" s="242"/>
      <c r="C434" s="243"/>
      <c r="D434" s="232" t="s">
        <v>143</v>
      </c>
      <c r="E434" s="244" t="s">
        <v>19</v>
      </c>
      <c r="F434" s="245" t="s">
        <v>146</v>
      </c>
      <c r="G434" s="243"/>
      <c r="H434" s="246">
        <v>629.35799999999995</v>
      </c>
      <c r="I434" s="247"/>
      <c r="J434" s="243"/>
      <c r="K434" s="243"/>
      <c r="L434" s="248"/>
      <c r="M434" s="249"/>
      <c r="N434" s="250"/>
      <c r="O434" s="250"/>
      <c r="P434" s="250"/>
      <c r="Q434" s="250"/>
      <c r="R434" s="250"/>
      <c r="S434" s="250"/>
      <c r="T434" s="25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2" t="s">
        <v>143</v>
      </c>
      <c r="AU434" s="252" t="s">
        <v>86</v>
      </c>
      <c r="AV434" s="14" t="s">
        <v>139</v>
      </c>
      <c r="AW434" s="14" t="s">
        <v>37</v>
      </c>
      <c r="AX434" s="14" t="s">
        <v>84</v>
      </c>
      <c r="AY434" s="252" t="s">
        <v>131</v>
      </c>
    </row>
    <row r="435" s="2" customFormat="1" ht="24.15" customHeight="1">
      <c r="A435" s="38"/>
      <c r="B435" s="39"/>
      <c r="C435" s="212" t="s">
        <v>810</v>
      </c>
      <c r="D435" s="212" t="s">
        <v>134</v>
      </c>
      <c r="E435" s="213" t="s">
        <v>811</v>
      </c>
      <c r="F435" s="214" t="s">
        <v>812</v>
      </c>
      <c r="G435" s="215" t="s">
        <v>179</v>
      </c>
      <c r="H435" s="216">
        <v>314.67899999999997</v>
      </c>
      <c r="I435" s="217"/>
      <c r="J435" s="218">
        <f>ROUND(I435*H435,2)</f>
        <v>0</v>
      </c>
      <c r="K435" s="214" t="s">
        <v>138</v>
      </c>
      <c r="L435" s="44"/>
      <c r="M435" s="219" t="s">
        <v>19</v>
      </c>
      <c r="N435" s="220" t="s">
        <v>48</v>
      </c>
      <c r="O435" s="84"/>
      <c r="P435" s="221">
        <f>O435*H435</f>
        <v>0</v>
      </c>
      <c r="Q435" s="221">
        <v>0</v>
      </c>
      <c r="R435" s="221">
        <f>Q435*H435</f>
        <v>0</v>
      </c>
      <c r="S435" s="221">
        <v>0</v>
      </c>
      <c r="T435" s="222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3" t="s">
        <v>139</v>
      </c>
      <c r="AT435" s="223" t="s">
        <v>134</v>
      </c>
      <c r="AU435" s="223" t="s">
        <v>86</v>
      </c>
      <c r="AY435" s="17" t="s">
        <v>131</v>
      </c>
      <c r="BE435" s="224">
        <f>IF(N435="základní",J435,0)</f>
        <v>0</v>
      </c>
      <c r="BF435" s="224">
        <f>IF(N435="snížená",J435,0)</f>
        <v>0</v>
      </c>
      <c r="BG435" s="224">
        <f>IF(N435="zákl. přenesená",J435,0)</f>
        <v>0</v>
      </c>
      <c r="BH435" s="224">
        <f>IF(N435="sníž. přenesená",J435,0)</f>
        <v>0</v>
      </c>
      <c r="BI435" s="224">
        <f>IF(N435="nulová",J435,0)</f>
        <v>0</v>
      </c>
      <c r="BJ435" s="17" t="s">
        <v>84</v>
      </c>
      <c r="BK435" s="224">
        <f>ROUND(I435*H435,2)</f>
        <v>0</v>
      </c>
      <c r="BL435" s="17" t="s">
        <v>139</v>
      </c>
      <c r="BM435" s="223" t="s">
        <v>813</v>
      </c>
    </row>
    <row r="436" s="2" customFormat="1">
      <c r="A436" s="38"/>
      <c r="B436" s="39"/>
      <c r="C436" s="40"/>
      <c r="D436" s="225" t="s">
        <v>141</v>
      </c>
      <c r="E436" s="40"/>
      <c r="F436" s="226" t="s">
        <v>814</v>
      </c>
      <c r="G436" s="40"/>
      <c r="H436" s="40"/>
      <c r="I436" s="227"/>
      <c r="J436" s="40"/>
      <c r="K436" s="40"/>
      <c r="L436" s="44"/>
      <c r="M436" s="228"/>
      <c r="N436" s="229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141</v>
      </c>
      <c r="AU436" s="17" t="s">
        <v>86</v>
      </c>
    </row>
    <row r="437" s="15" customFormat="1">
      <c r="A437" s="15"/>
      <c r="B437" s="256"/>
      <c r="C437" s="257"/>
      <c r="D437" s="232" t="s">
        <v>143</v>
      </c>
      <c r="E437" s="258" t="s">
        <v>19</v>
      </c>
      <c r="F437" s="259" t="s">
        <v>807</v>
      </c>
      <c r="G437" s="257"/>
      <c r="H437" s="258" t="s">
        <v>19</v>
      </c>
      <c r="I437" s="260"/>
      <c r="J437" s="257"/>
      <c r="K437" s="257"/>
      <c r="L437" s="261"/>
      <c r="M437" s="262"/>
      <c r="N437" s="263"/>
      <c r="O437" s="263"/>
      <c r="P437" s="263"/>
      <c r="Q437" s="263"/>
      <c r="R437" s="263"/>
      <c r="S437" s="263"/>
      <c r="T437" s="264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5" t="s">
        <v>143</v>
      </c>
      <c r="AU437" s="265" t="s">
        <v>86</v>
      </c>
      <c r="AV437" s="15" t="s">
        <v>84</v>
      </c>
      <c r="AW437" s="15" t="s">
        <v>37</v>
      </c>
      <c r="AX437" s="15" t="s">
        <v>77</v>
      </c>
      <c r="AY437" s="265" t="s">
        <v>131</v>
      </c>
    </row>
    <row r="438" s="13" customFormat="1">
      <c r="A438" s="13"/>
      <c r="B438" s="230"/>
      <c r="C438" s="231"/>
      <c r="D438" s="232" t="s">
        <v>143</v>
      </c>
      <c r="E438" s="233" t="s">
        <v>19</v>
      </c>
      <c r="F438" s="234" t="s">
        <v>809</v>
      </c>
      <c r="G438" s="231"/>
      <c r="H438" s="235">
        <v>314.67899999999997</v>
      </c>
      <c r="I438" s="236"/>
      <c r="J438" s="231"/>
      <c r="K438" s="231"/>
      <c r="L438" s="237"/>
      <c r="M438" s="238"/>
      <c r="N438" s="239"/>
      <c r="O438" s="239"/>
      <c r="P438" s="239"/>
      <c r="Q438" s="239"/>
      <c r="R438" s="239"/>
      <c r="S438" s="239"/>
      <c r="T438" s="24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1" t="s">
        <v>143</v>
      </c>
      <c r="AU438" s="241" t="s">
        <v>86</v>
      </c>
      <c r="AV438" s="13" t="s">
        <v>86</v>
      </c>
      <c r="AW438" s="13" t="s">
        <v>37</v>
      </c>
      <c r="AX438" s="13" t="s">
        <v>84</v>
      </c>
      <c r="AY438" s="241" t="s">
        <v>131</v>
      </c>
    </row>
    <row r="439" s="2" customFormat="1" ht="16.5" customHeight="1">
      <c r="A439" s="38"/>
      <c r="B439" s="39"/>
      <c r="C439" s="212" t="s">
        <v>815</v>
      </c>
      <c r="D439" s="212" t="s">
        <v>134</v>
      </c>
      <c r="E439" s="213" t="s">
        <v>816</v>
      </c>
      <c r="F439" s="214" t="s">
        <v>817</v>
      </c>
      <c r="G439" s="215" t="s">
        <v>179</v>
      </c>
      <c r="H439" s="216">
        <v>314.67899999999997</v>
      </c>
      <c r="I439" s="217"/>
      <c r="J439" s="218">
        <f>ROUND(I439*H439,2)</f>
        <v>0</v>
      </c>
      <c r="K439" s="214" t="s">
        <v>138</v>
      </c>
      <c r="L439" s="44"/>
      <c r="M439" s="219" t="s">
        <v>19</v>
      </c>
      <c r="N439" s="220" t="s">
        <v>48</v>
      </c>
      <c r="O439" s="84"/>
      <c r="P439" s="221">
        <f>O439*H439</f>
        <v>0</v>
      </c>
      <c r="Q439" s="221">
        <v>0</v>
      </c>
      <c r="R439" s="221">
        <f>Q439*H439</f>
        <v>0</v>
      </c>
      <c r="S439" s="221">
        <v>0</v>
      </c>
      <c r="T439" s="222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3" t="s">
        <v>139</v>
      </c>
      <c r="AT439" s="223" t="s">
        <v>134</v>
      </c>
      <c r="AU439" s="223" t="s">
        <v>86</v>
      </c>
      <c r="AY439" s="17" t="s">
        <v>131</v>
      </c>
      <c r="BE439" s="224">
        <f>IF(N439="základní",J439,0)</f>
        <v>0</v>
      </c>
      <c r="BF439" s="224">
        <f>IF(N439="snížená",J439,0)</f>
        <v>0</v>
      </c>
      <c r="BG439" s="224">
        <f>IF(N439="zákl. přenesená",J439,0)</f>
        <v>0</v>
      </c>
      <c r="BH439" s="224">
        <f>IF(N439="sníž. přenesená",J439,0)</f>
        <v>0</v>
      </c>
      <c r="BI439" s="224">
        <f>IF(N439="nulová",J439,0)</f>
        <v>0</v>
      </c>
      <c r="BJ439" s="17" t="s">
        <v>84</v>
      </c>
      <c r="BK439" s="224">
        <f>ROUND(I439*H439,2)</f>
        <v>0</v>
      </c>
      <c r="BL439" s="17" t="s">
        <v>139</v>
      </c>
      <c r="BM439" s="223" t="s">
        <v>818</v>
      </c>
    </row>
    <row r="440" s="2" customFormat="1">
      <c r="A440" s="38"/>
      <c r="B440" s="39"/>
      <c r="C440" s="40"/>
      <c r="D440" s="225" t="s">
        <v>141</v>
      </c>
      <c r="E440" s="40"/>
      <c r="F440" s="226" t="s">
        <v>819</v>
      </c>
      <c r="G440" s="40"/>
      <c r="H440" s="40"/>
      <c r="I440" s="227"/>
      <c r="J440" s="40"/>
      <c r="K440" s="40"/>
      <c r="L440" s="44"/>
      <c r="M440" s="228"/>
      <c r="N440" s="229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141</v>
      </c>
      <c r="AU440" s="17" t="s">
        <v>86</v>
      </c>
    </row>
    <row r="441" s="15" customFormat="1">
      <c r="A441" s="15"/>
      <c r="B441" s="256"/>
      <c r="C441" s="257"/>
      <c r="D441" s="232" t="s">
        <v>143</v>
      </c>
      <c r="E441" s="258" t="s">
        <v>19</v>
      </c>
      <c r="F441" s="259" t="s">
        <v>807</v>
      </c>
      <c r="G441" s="257"/>
      <c r="H441" s="258" t="s">
        <v>19</v>
      </c>
      <c r="I441" s="260"/>
      <c r="J441" s="257"/>
      <c r="K441" s="257"/>
      <c r="L441" s="261"/>
      <c r="M441" s="262"/>
      <c r="N441" s="263"/>
      <c r="O441" s="263"/>
      <c r="P441" s="263"/>
      <c r="Q441" s="263"/>
      <c r="R441" s="263"/>
      <c r="S441" s="263"/>
      <c r="T441" s="264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5" t="s">
        <v>143</v>
      </c>
      <c r="AU441" s="265" t="s">
        <v>86</v>
      </c>
      <c r="AV441" s="15" t="s">
        <v>84</v>
      </c>
      <c r="AW441" s="15" t="s">
        <v>37</v>
      </c>
      <c r="AX441" s="15" t="s">
        <v>77</v>
      </c>
      <c r="AY441" s="265" t="s">
        <v>131</v>
      </c>
    </row>
    <row r="442" s="13" customFormat="1">
      <c r="A442" s="13"/>
      <c r="B442" s="230"/>
      <c r="C442" s="231"/>
      <c r="D442" s="232" t="s">
        <v>143</v>
      </c>
      <c r="E442" s="233" t="s">
        <v>19</v>
      </c>
      <c r="F442" s="234" t="s">
        <v>820</v>
      </c>
      <c r="G442" s="231"/>
      <c r="H442" s="235">
        <v>314.67899999999997</v>
      </c>
      <c r="I442" s="236"/>
      <c r="J442" s="231"/>
      <c r="K442" s="231"/>
      <c r="L442" s="237"/>
      <c r="M442" s="238"/>
      <c r="N442" s="239"/>
      <c r="O442" s="239"/>
      <c r="P442" s="239"/>
      <c r="Q442" s="239"/>
      <c r="R442" s="239"/>
      <c r="S442" s="239"/>
      <c r="T442" s="24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1" t="s">
        <v>143</v>
      </c>
      <c r="AU442" s="241" t="s">
        <v>86</v>
      </c>
      <c r="AV442" s="13" t="s">
        <v>86</v>
      </c>
      <c r="AW442" s="13" t="s">
        <v>37</v>
      </c>
      <c r="AX442" s="13" t="s">
        <v>84</v>
      </c>
      <c r="AY442" s="241" t="s">
        <v>131</v>
      </c>
    </row>
    <row r="443" s="2" customFormat="1" ht="16.5" customHeight="1">
      <c r="A443" s="38"/>
      <c r="B443" s="39"/>
      <c r="C443" s="212" t="s">
        <v>821</v>
      </c>
      <c r="D443" s="212" t="s">
        <v>134</v>
      </c>
      <c r="E443" s="213" t="s">
        <v>822</v>
      </c>
      <c r="F443" s="214" t="s">
        <v>823</v>
      </c>
      <c r="G443" s="215" t="s">
        <v>179</v>
      </c>
      <c r="H443" s="216">
        <v>314.67899999999997</v>
      </c>
      <c r="I443" s="217"/>
      <c r="J443" s="218">
        <f>ROUND(I443*H443,2)</f>
        <v>0</v>
      </c>
      <c r="K443" s="214" t="s">
        <v>138</v>
      </c>
      <c r="L443" s="44"/>
      <c r="M443" s="219" t="s">
        <v>19</v>
      </c>
      <c r="N443" s="220" t="s">
        <v>48</v>
      </c>
      <c r="O443" s="84"/>
      <c r="P443" s="221">
        <f>O443*H443</f>
        <v>0</v>
      </c>
      <c r="Q443" s="221">
        <v>0</v>
      </c>
      <c r="R443" s="221">
        <f>Q443*H443</f>
        <v>0</v>
      </c>
      <c r="S443" s="221">
        <v>0</v>
      </c>
      <c r="T443" s="222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3" t="s">
        <v>139</v>
      </c>
      <c r="AT443" s="223" t="s">
        <v>134</v>
      </c>
      <c r="AU443" s="223" t="s">
        <v>86</v>
      </c>
      <c r="AY443" s="17" t="s">
        <v>131</v>
      </c>
      <c r="BE443" s="224">
        <f>IF(N443="základní",J443,0)</f>
        <v>0</v>
      </c>
      <c r="BF443" s="224">
        <f>IF(N443="snížená",J443,0)</f>
        <v>0</v>
      </c>
      <c r="BG443" s="224">
        <f>IF(N443="zákl. přenesená",J443,0)</f>
        <v>0</v>
      </c>
      <c r="BH443" s="224">
        <f>IF(N443="sníž. přenesená",J443,0)</f>
        <v>0</v>
      </c>
      <c r="BI443" s="224">
        <f>IF(N443="nulová",J443,0)</f>
        <v>0</v>
      </c>
      <c r="BJ443" s="17" t="s">
        <v>84</v>
      </c>
      <c r="BK443" s="224">
        <f>ROUND(I443*H443,2)</f>
        <v>0</v>
      </c>
      <c r="BL443" s="17" t="s">
        <v>139</v>
      </c>
      <c r="BM443" s="223" t="s">
        <v>824</v>
      </c>
    </row>
    <row r="444" s="2" customFormat="1">
      <c r="A444" s="38"/>
      <c r="B444" s="39"/>
      <c r="C444" s="40"/>
      <c r="D444" s="225" t="s">
        <v>141</v>
      </c>
      <c r="E444" s="40"/>
      <c r="F444" s="226" t="s">
        <v>825</v>
      </c>
      <c r="G444" s="40"/>
      <c r="H444" s="40"/>
      <c r="I444" s="227"/>
      <c r="J444" s="40"/>
      <c r="K444" s="40"/>
      <c r="L444" s="44"/>
      <c r="M444" s="228"/>
      <c r="N444" s="229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141</v>
      </c>
      <c r="AU444" s="17" t="s">
        <v>86</v>
      </c>
    </row>
    <row r="445" s="15" customFormat="1">
      <c r="A445" s="15"/>
      <c r="B445" s="256"/>
      <c r="C445" s="257"/>
      <c r="D445" s="232" t="s">
        <v>143</v>
      </c>
      <c r="E445" s="258" t="s">
        <v>19</v>
      </c>
      <c r="F445" s="259" t="s">
        <v>807</v>
      </c>
      <c r="G445" s="257"/>
      <c r="H445" s="258" t="s">
        <v>19</v>
      </c>
      <c r="I445" s="260"/>
      <c r="J445" s="257"/>
      <c r="K445" s="257"/>
      <c r="L445" s="261"/>
      <c r="M445" s="262"/>
      <c r="N445" s="263"/>
      <c r="O445" s="263"/>
      <c r="P445" s="263"/>
      <c r="Q445" s="263"/>
      <c r="R445" s="263"/>
      <c r="S445" s="263"/>
      <c r="T445" s="26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5" t="s">
        <v>143</v>
      </c>
      <c r="AU445" s="265" t="s">
        <v>86</v>
      </c>
      <c r="AV445" s="15" t="s">
        <v>84</v>
      </c>
      <c r="AW445" s="15" t="s">
        <v>37</v>
      </c>
      <c r="AX445" s="15" t="s">
        <v>77</v>
      </c>
      <c r="AY445" s="265" t="s">
        <v>131</v>
      </c>
    </row>
    <row r="446" s="13" customFormat="1">
      <c r="A446" s="13"/>
      <c r="B446" s="230"/>
      <c r="C446" s="231"/>
      <c r="D446" s="232" t="s">
        <v>143</v>
      </c>
      <c r="E446" s="233" t="s">
        <v>19</v>
      </c>
      <c r="F446" s="234" t="s">
        <v>826</v>
      </c>
      <c r="G446" s="231"/>
      <c r="H446" s="235">
        <v>314.67899999999997</v>
      </c>
      <c r="I446" s="236"/>
      <c r="J446" s="231"/>
      <c r="K446" s="231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143</v>
      </c>
      <c r="AU446" s="241" t="s">
        <v>86</v>
      </c>
      <c r="AV446" s="13" t="s">
        <v>86</v>
      </c>
      <c r="AW446" s="13" t="s">
        <v>37</v>
      </c>
      <c r="AX446" s="13" t="s">
        <v>84</v>
      </c>
      <c r="AY446" s="241" t="s">
        <v>131</v>
      </c>
    </row>
    <row r="447" s="2" customFormat="1" ht="16.5" customHeight="1">
      <c r="A447" s="38"/>
      <c r="B447" s="39"/>
      <c r="C447" s="212" t="s">
        <v>827</v>
      </c>
      <c r="D447" s="212" t="s">
        <v>134</v>
      </c>
      <c r="E447" s="213" t="s">
        <v>828</v>
      </c>
      <c r="F447" s="214" t="s">
        <v>829</v>
      </c>
      <c r="G447" s="215" t="s">
        <v>179</v>
      </c>
      <c r="H447" s="216">
        <v>314.67899999999997</v>
      </c>
      <c r="I447" s="217"/>
      <c r="J447" s="218">
        <f>ROUND(I447*H447,2)</f>
        <v>0</v>
      </c>
      <c r="K447" s="214" t="s">
        <v>138</v>
      </c>
      <c r="L447" s="44"/>
      <c r="M447" s="219" t="s">
        <v>19</v>
      </c>
      <c r="N447" s="220" t="s">
        <v>48</v>
      </c>
      <c r="O447" s="84"/>
      <c r="P447" s="221">
        <f>O447*H447</f>
        <v>0</v>
      </c>
      <c r="Q447" s="221">
        <v>0</v>
      </c>
      <c r="R447" s="221">
        <f>Q447*H447</f>
        <v>0</v>
      </c>
      <c r="S447" s="221">
        <v>0</v>
      </c>
      <c r="T447" s="222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3" t="s">
        <v>139</v>
      </c>
      <c r="AT447" s="223" t="s">
        <v>134</v>
      </c>
      <c r="AU447" s="223" t="s">
        <v>86</v>
      </c>
      <c r="AY447" s="17" t="s">
        <v>131</v>
      </c>
      <c r="BE447" s="224">
        <f>IF(N447="základní",J447,0)</f>
        <v>0</v>
      </c>
      <c r="BF447" s="224">
        <f>IF(N447="snížená",J447,0)</f>
        <v>0</v>
      </c>
      <c r="BG447" s="224">
        <f>IF(N447="zákl. přenesená",J447,0)</f>
        <v>0</v>
      </c>
      <c r="BH447" s="224">
        <f>IF(N447="sníž. přenesená",J447,0)</f>
        <v>0</v>
      </c>
      <c r="BI447" s="224">
        <f>IF(N447="nulová",J447,0)</f>
        <v>0</v>
      </c>
      <c r="BJ447" s="17" t="s">
        <v>84</v>
      </c>
      <c r="BK447" s="224">
        <f>ROUND(I447*H447,2)</f>
        <v>0</v>
      </c>
      <c r="BL447" s="17" t="s">
        <v>139</v>
      </c>
      <c r="BM447" s="223" t="s">
        <v>830</v>
      </c>
    </row>
    <row r="448" s="2" customFormat="1">
      <c r="A448" s="38"/>
      <c r="B448" s="39"/>
      <c r="C448" s="40"/>
      <c r="D448" s="225" t="s">
        <v>141</v>
      </c>
      <c r="E448" s="40"/>
      <c r="F448" s="226" t="s">
        <v>831</v>
      </c>
      <c r="G448" s="40"/>
      <c r="H448" s="40"/>
      <c r="I448" s="227"/>
      <c r="J448" s="40"/>
      <c r="K448" s="40"/>
      <c r="L448" s="44"/>
      <c r="M448" s="228"/>
      <c r="N448" s="229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141</v>
      </c>
      <c r="AU448" s="17" t="s">
        <v>86</v>
      </c>
    </row>
    <row r="449" s="15" customFormat="1">
      <c r="A449" s="15"/>
      <c r="B449" s="256"/>
      <c r="C449" s="257"/>
      <c r="D449" s="232" t="s">
        <v>143</v>
      </c>
      <c r="E449" s="258" t="s">
        <v>19</v>
      </c>
      <c r="F449" s="259" t="s">
        <v>807</v>
      </c>
      <c r="G449" s="257"/>
      <c r="H449" s="258" t="s">
        <v>19</v>
      </c>
      <c r="I449" s="260"/>
      <c r="J449" s="257"/>
      <c r="K449" s="257"/>
      <c r="L449" s="261"/>
      <c r="M449" s="262"/>
      <c r="N449" s="263"/>
      <c r="O449" s="263"/>
      <c r="P449" s="263"/>
      <c r="Q449" s="263"/>
      <c r="R449" s="263"/>
      <c r="S449" s="263"/>
      <c r="T449" s="264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5" t="s">
        <v>143</v>
      </c>
      <c r="AU449" s="265" t="s">
        <v>86</v>
      </c>
      <c r="AV449" s="15" t="s">
        <v>84</v>
      </c>
      <c r="AW449" s="15" t="s">
        <v>37</v>
      </c>
      <c r="AX449" s="15" t="s">
        <v>77</v>
      </c>
      <c r="AY449" s="265" t="s">
        <v>131</v>
      </c>
    </row>
    <row r="450" s="13" customFormat="1">
      <c r="A450" s="13"/>
      <c r="B450" s="230"/>
      <c r="C450" s="231"/>
      <c r="D450" s="232" t="s">
        <v>143</v>
      </c>
      <c r="E450" s="233" t="s">
        <v>19</v>
      </c>
      <c r="F450" s="234" t="s">
        <v>820</v>
      </c>
      <c r="G450" s="231"/>
      <c r="H450" s="235">
        <v>314.67899999999997</v>
      </c>
      <c r="I450" s="236"/>
      <c r="J450" s="231"/>
      <c r="K450" s="231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143</v>
      </c>
      <c r="AU450" s="241" t="s">
        <v>86</v>
      </c>
      <c r="AV450" s="13" t="s">
        <v>86</v>
      </c>
      <c r="AW450" s="13" t="s">
        <v>37</v>
      </c>
      <c r="AX450" s="13" t="s">
        <v>84</v>
      </c>
      <c r="AY450" s="241" t="s">
        <v>131</v>
      </c>
    </row>
    <row r="451" s="2" customFormat="1" ht="24.15" customHeight="1">
      <c r="A451" s="38"/>
      <c r="B451" s="39"/>
      <c r="C451" s="212" t="s">
        <v>832</v>
      </c>
      <c r="D451" s="212" t="s">
        <v>134</v>
      </c>
      <c r="E451" s="213" t="s">
        <v>833</v>
      </c>
      <c r="F451" s="214" t="s">
        <v>834</v>
      </c>
      <c r="G451" s="215" t="s">
        <v>179</v>
      </c>
      <c r="H451" s="216">
        <v>343.048</v>
      </c>
      <c r="I451" s="217"/>
      <c r="J451" s="218">
        <f>ROUND(I451*H451,2)</f>
        <v>0</v>
      </c>
      <c r="K451" s="214" t="s">
        <v>138</v>
      </c>
      <c r="L451" s="44"/>
      <c r="M451" s="219" t="s">
        <v>19</v>
      </c>
      <c r="N451" s="220" t="s">
        <v>48</v>
      </c>
      <c r="O451" s="84"/>
      <c r="P451" s="221">
        <f>O451*H451</f>
        <v>0</v>
      </c>
      <c r="Q451" s="221">
        <v>0</v>
      </c>
      <c r="R451" s="221">
        <f>Q451*H451</f>
        <v>0</v>
      </c>
      <c r="S451" s="221">
        <v>0</v>
      </c>
      <c r="T451" s="222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3" t="s">
        <v>139</v>
      </c>
      <c r="AT451" s="223" t="s">
        <v>134</v>
      </c>
      <c r="AU451" s="223" t="s">
        <v>86</v>
      </c>
      <c r="AY451" s="17" t="s">
        <v>131</v>
      </c>
      <c r="BE451" s="224">
        <f>IF(N451="základní",J451,0)</f>
        <v>0</v>
      </c>
      <c r="BF451" s="224">
        <f>IF(N451="snížená",J451,0)</f>
        <v>0</v>
      </c>
      <c r="BG451" s="224">
        <f>IF(N451="zákl. přenesená",J451,0)</f>
        <v>0</v>
      </c>
      <c r="BH451" s="224">
        <f>IF(N451="sníž. přenesená",J451,0)</f>
        <v>0</v>
      </c>
      <c r="BI451" s="224">
        <f>IF(N451="nulová",J451,0)</f>
        <v>0</v>
      </c>
      <c r="BJ451" s="17" t="s">
        <v>84</v>
      </c>
      <c r="BK451" s="224">
        <f>ROUND(I451*H451,2)</f>
        <v>0</v>
      </c>
      <c r="BL451" s="17" t="s">
        <v>139</v>
      </c>
      <c r="BM451" s="223" t="s">
        <v>835</v>
      </c>
    </row>
    <row r="452" s="2" customFormat="1">
      <c r="A452" s="38"/>
      <c r="B452" s="39"/>
      <c r="C452" s="40"/>
      <c r="D452" s="225" t="s">
        <v>141</v>
      </c>
      <c r="E452" s="40"/>
      <c r="F452" s="226" t="s">
        <v>836</v>
      </c>
      <c r="G452" s="40"/>
      <c r="H452" s="40"/>
      <c r="I452" s="227"/>
      <c r="J452" s="40"/>
      <c r="K452" s="40"/>
      <c r="L452" s="44"/>
      <c r="M452" s="228"/>
      <c r="N452" s="229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141</v>
      </c>
      <c r="AU452" s="17" t="s">
        <v>86</v>
      </c>
    </row>
    <row r="453" s="15" customFormat="1">
      <c r="A453" s="15"/>
      <c r="B453" s="256"/>
      <c r="C453" s="257"/>
      <c r="D453" s="232" t="s">
        <v>143</v>
      </c>
      <c r="E453" s="258" t="s">
        <v>19</v>
      </c>
      <c r="F453" s="259" t="s">
        <v>837</v>
      </c>
      <c r="G453" s="257"/>
      <c r="H453" s="258" t="s">
        <v>19</v>
      </c>
      <c r="I453" s="260"/>
      <c r="J453" s="257"/>
      <c r="K453" s="257"/>
      <c r="L453" s="261"/>
      <c r="M453" s="262"/>
      <c r="N453" s="263"/>
      <c r="O453" s="263"/>
      <c r="P453" s="263"/>
      <c r="Q453" s="263"/>
      <c r="R453" s="263"/>
      <c r="S453" s="263"/>
      <c r="T453" s="264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5" t="s">
        <v>143</v>
      </c>
      <c r="AU453" s="265" t="s">
        <v>86</v>
      </c>
      <c r="AV453" s="15" t="s">
        <v>84</v>
      </c>
      <c r="AW453" s="15" t="s">
        <v>37</v>
      </c>
      <c r="AX453" s="15" t="s">
        <v>77</v>
      </c>
      <c r="AY453" s="265" t="s">
        <v>131</v>
      </c>
    </row>
    <row r="454" s="13" customFormat="1">
      <c r="A454" s="13"/>
      <c r="B454" s="230"/>
      <c r="C454" s="231"/>
      <c r="D454" s="232" t="s">
        <v>143</v>
      </c>
      <c r="E454" s="233" t="s">
        <v>19</v>
      </c>
      <c r="F454" s="234" t="s">
        <v>838</v>
      </c>
      <c r="G454" s="231"/>
      <c r="H454" s="235">
        <v>343.048</v>
      </c>
      <c r="I454" s="236"/>
      <c r="J454" s="231"/>
      <c r="K454" s="231"/>
      <c r="L454" s="237"/>
      <c r="M454" s="238"/>
      <c r="N454" s="239"/>
      <c r="O454" s="239"/>
      <c r="P454" s="239"/>
      <c r="Q454" s="239"/>
      <c r="R454" s="239"/>
      <c r="S454" s="239"/>
      <c r="T454" s="24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1" t="s">
        <v>143</v>
      </c>
      <c r="AU454" s="241" t="s">
        <v>86</v>
      </c>
      <c r="AV454" s="13" t="s">
        <v>86</v>
      </c>
      <c r="AW454" s="13" t="s">
        <v>37</v>
      </c>
      <c r="AX454" s="13" t="s">
        <v>84</v>
      </c>
      <c r="AY454" s="241" t="s">
        <v>131</v>
      </c>
    </row>
    <row r="455" s="2" customFormat="1" ht="21.75" customHeight="1">
      <c r="A455" s="38"/>
      <c r="B455" s="39"/>
      <c r="C455" s="212" t="s">
        <v>839</v>
      </c>
      <c r="D455" s="212" t="s">
        <v>134</v>
      </c>
      <c r="E455" s="213" t="s">
        <v>840</v>
      </c>
      <c r="F455" s="214" t="s">
        <v>841</v>
      </c>
      <c r="G455" s="215" t="s">
        <v>179</v>
      </c>
      <c r="H455" s="216">
        <v>28.369</v>
      </c>
      <c r="I455" s="217"/>
      <c r="J455" s="218">
        <f>ROUND(I455*H455,2)</f>
        <v>0</v>
      </c>
      <c r="K455" s="214" t="s">
        <v>138</v>
      </c>
      <c r="L455" s="44"/>
      <c r="M455" s="219" t="s">
        <v>19</v>
      </c>
      <c r="N455" s="220" t="s">
        <v>48</v>
      </c>
      <c r="O455" s="84"/>
      <c r="P455" s="221">
        <f>O455*H455</f>
        <v>0</v>
      </c>
      <c r="Q455" s="221">
        <v>0</v>
      </c>
      <c r="R455" s="221">
        <f>Q455*H455</f>
        <v>0</v>
      </c>
      <c r="S455" s="221">
        <v>0</v>
      </c>
      <c r="T455" s="222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3" t="s">
        <v>139</v>
      </c>
      <c r="AT455" s="223" t="s">
        <v>134</v>
      </c>
      <c r="AU455" s="223" t="s">
        <v>86</v>
      </c>
      <c r="AY455" s="17" t="s">
        <v>131</v>
      </c>
      <c r="BE455" s="224">
        <f>IF(N455="základní",J455,0)</f>
        <v>0</v>
      </c>
      <c r="BF455" s="224">
        <f>IF(N455="snížená",J455,0)</f>
        <v>0</v>
      </c>
      <c r="BG455" s="224">
        <f>IF(N455="zákl. přenesená",J455,0)</f>
        <v>0</v>
      </c>
      <c r="BH455" s="224">
        <f>IF(N455="sníž. přenesená",J455,0)</f>
        <v>0</v>
      </c>
      <c r="BI455" s="224">
        <f>IF(N455="nulová",J455,0)</f>
        <v>0</v>
      </c>
      <c r="BJ455" s="17" t="s">
        <v>84</v>
      </c>
      <c r="BK455" s="224">
        <f>ROUND(I455*H455,2)</f>
        <v>0</v>
      </c>
      <c r="BL455" s="17" t="s">
        <v>139</v>
      </c>
      <c r="BM455" s="223" t="s">
        <v>842</v>
      </c>
    </row>
    <row r="456" s="2" customFormat="1">
      <c r="A456" s="38"/>
      <c r="B456" s="39"/>
      <c r="C456" s="40"/>
      <c r="D456" s="225" t="s">
        <v>141</v>
      </c>
      <c r="E456" s="40"/>
      <c r="F456" s="226" t="s">
        <v>843</v>
      </c>
      <c r="G456" s="40"/>
      <c r="H456" s="40"/>
      <c r="I456" s="227"/>
      <c r="J456" s="40"/>
      <c r="K456" s="40"/>
      <c r="L456" s="44"/>
      <c r="M456" s="228"/>
      <c r="N456" s="229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141</v>
      </c>
      <c r="AU456" s="17" t="s">
        <v>86</v>
      </c>
    </row>
    <row r="457" s="13" customFormat="1">
      <c r="A457" s="13"/>
      <c r="B457" s="230"/>
      <c r="C457" s="231"/>
      <c r="D457" s="232" t="s">
        <v>143</v>
      </c>
      <c r="E457" s="233" t="s">
        <v>19</v>
      </c>
      <c r="F457" s="234" t="s">
        <v>844</v>
      </c>
      <c r="G457" s="231"/>
      <c r="H457" s="235">
        <v>28.369</v>
      </c>
      <c r="I457" s="236"/>
      <c r="J457" s="231"/>
      <c r="K457" s="231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143</v>
      </c>
      <c r="AU457" s="241" t="s">
        <v>86</v>
      </c>
      <c r="AV457" s="13" t="s">
        <v>86</v>
      </c>
      <c r="AW457" s="13" t="s">
        <v>37</v>
      </c>
      <c r="AX457" s="13" t="s">
        <v>84</v>
      </c>
      <c r="AY457" s="241" t="s">
        <v>131</v>
      </c>
    </row>
    <row r="458" s="12" customFormat="1" ht="22.8" customHeight="1">
      <c r="A458" s="12"/>
      <c r="B458" s="196"/>
      <c r="C458" s="197"/>
      <c r="D458" s="198" t="s">
        <v>76</v>
      </c>
      <c r="E458" s="210" t="s">
        <v>205</v>
      </c>
      <c r="F458" s="210" t="s">
        <v>845</v>
      </c>
      <c r="G458" s="197"/>
      <c r="H458" s="197"/>
      <c r="I458" s="200"/>
      <c r="J458" s="211">
        <f>BK458</f>
        <v>0</v>
      </c>
      <c r="K458" s="197"/>
      <c r="L458" s="202"/>
      <c r="M458" s="203"/>
      <c r="N458" s="204"/>
      <c r="O458" s="204"/>
      <c r="P458" s="205">
        <f>SUM(P459:P463)</f>
        <v>0</v>
      </c>
      <c r="Q458" s="204"/>
      <c r="R458" s="205">
        <f>SUM(R459:R463)</f>
        <v>0.023298080000000002</v>
      </c>
      <c r="S458" s="204"/>
      <c r="T458" s="206">
        <f>SUM(T459:T463)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7" t="s">
        <v>84</v>
      </c>
      <c r="AT458" s="208" t="s">
        <v>76</v>
      </c>
      <c r="AU458" s="208" t="s">
        <v>84</v>
      </c>
      <c r="AY458" s="207" t="s">
        <v>131</v>
      </c>
      <c r="BK458" s="209">
        <f>SUM(BK459:BK463)</f>
        <v>0</v>
      </c>
    </row>
    <row r="459" s="2" customFormat="1" ht="21.75" customHeight="1">
      <c r="A459" s="38"/>
      <c r="B459" s="39"/>
      <c r="C459" s="212" t="s">
        <v>846</v>
      </c>
      <c r="D459" s="212" t="s">
        <v>134</v>
      </c>
      <c r="E459" s="213" t="s">
        <v>847</v>
      </c>
      <c r="F459" s="214" t="s">
        <v>848</v>
      </c>
      <c r="G459" s="215" t="s">
        <v>179</v>
      </c>
      <c r="H459" s="216">
        <v>50.648000000000003</v>
      </c>
      <c r="I459" s="217"/>
      <c r="J459" s="218">
        <f>ROUND(I459*H459,2)</f>
        <v>0</v>
      </c>
      <c r="K459" s="214" t="s">
        <v>138</v>
      </c>
      <c r="L459" s="44"/>
      <c r="M459" s="219" t="s">
        <v>19</v>
      </c>
      <c r="N459" s="220" t="s">
        <v>48</v>
      </c>
      <c r="O459" s="84"/>
      <c r="P459" s="221">
        <f>O459*H459</f>
        <v>0</v>
      </c>
      <c r="Q459" s="221">
        <v>0.00046000000000000001</v>
      </c>
      <c r="R459" s="221">
        <f>Q459*H459</f>
        <v>0.023298080000000002</v>
      </c>
      <c r="S459" s="221">
        <v>0</v>
      </c>
      <c r="T459" s="222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3" t="s">
        <v>139</v>
      </c>
      <c r="AT459" s="223" t="s">
        <v>134</v>
      </c>
      <c r="AU459" s="223" t="s">
        <v>86</v>
      </c>
      <c r="AY459" s="17" t="s">
        <v>131</v>
      </c>
      <c r="BE459" s="224">
        <f>IF(N459="základní",J459,0)</f>
        <v>0</v>
      </c>
      <c r="BF459" s="224">
        <f>IF(N459="snížená",J459,0)</f>
        <v>0</v>
      </c>
      <c r="BG459" s="224">
        <f>IF(N459="zákl. přenesená",J459,0)</f>
        <v>0</v>
      </c>
      <c r="BH459" s="224">
        <f>IF(N459="sníž. přenesená",J459,0)</f>
        <v>0</v>
      </c>
      <c r="BI459" s="224">
        <f>IF(N459="nulová",J459,0)</f>
        <v>0</v>
      </c>
      <c r="BJ459" s="17" t="s">
        <v>84</v>
      </c>
      <c r="BK459" s="224">
        <f>ROUND(I459*H459,2)</f>
        <v>0</v>
      </c>
      <c r="BL459" s="17" t="s">
        <v>139</v>
      </c>
      <c r="BM459" s="223" t="s">
        <v>849</v>
      </c>
    </row>
    <row r="460" s="2" customFormat="1">
      <c r="A460" s="38"/>
      <c r="B460" s="39"/>
      <c r="C460" s="40"/>
      <c r="D460" s="225" t="s">
        <v>141</v>
      </c>
      <c r="E460" s="40"/>
      <c r="F460" s="226" t="s">
        <v>850</v>
      </c>
      <c r="G460" s="40"/>
      <c r="H460" s="40"/>
      <c r="I460" s="227"/>
      <c r="J460" s="40"/>
      <c r="K460" s="40"/>
      <c r="L460" s="44"/>
      <c r="M460" s="228"/>
      <c r="N460" s="229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141</v>
      </c>
      <c r="AU460" s="17" t="s">
        <v>86</v>
      </c>
    </row>
    <row r="461" s="13" customFormat="1">
      <c r="A461" s="13"/>
      <c r="B461" s="230"/>
      <c r="C461" s="231"/>
      <c r="D461" s="232" t="s">
        <v>143</v>
      </c>
      <c r="E461" s="233" t="s">
        <v>19</v>
      </c>
      <c r="F461" s="234" t="s">
        <v>851</v>
      </c>
      <c r="G461" s="231"/>
      <c r="H461" s="235">
        <v>26.648</v>
      </c>
      <c r="I461" s="236"/>
      <c r="J461" s="231"/>
      <c r="K461" s="231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143</v>
      </c>
      <c r="AU461" s="241" t="s">
        <v>86</v>
      </c>
      <c r="AV461" s="13" t="s">
        <v>86</v>
      </c>
      <c r="AW461" s="13" t="s">
        <v>37</v>
      </c>
      <c r="AX461" s="13" t="s">
        <v>77</v>
      </c>
      <c r="AY461" s="241" t="s">
        <v>131</v>
      </c>
    </row>
    <row r="462" s="13" customFormat="1">
      <c r="A462" s="13"/>
      <c r="B462" s="230"/>
      <c r="C462" s="231"/>
      <c r="D462" s="232" t="s">
        <v>143</v>
      </c>
      <c r="E462" s="233" t="s">
        <v>19</v>
      </c>
      <c r="F462" s="234" t="s">
        <v>852</v>
      </c>
      <c r="G462" s="231"/>
      <c r="H462" s="235">
        <v>24</v>
      </c>
      <c r="I462" s="236"/>
      <c r="J462" s="231"/>
      <c r="K462" s="231"/>
      <c r="L462" s="237"/>
      <c r="M462" s="238"/>
      <c r="N462" s="239"/>
      <c r="O462" s="239"/>
      <c r="P462" s="239"/>
      <c r="Q462" s="239"/>
      <c r="R462" s="239"/>
      <c r="S462" s="239"/>
      <c r="T462" s="24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1" t="s">
        <v>143</v>
      </c>
      <c r="AU462" s="241" t="s">
        <v>86</v>
      </c>
      <c r="AV462" s="13" t="s">
        <v>86</v>
      </c>
      <c r="AW462" s="13" t="s">
        <v>37</v>
      </c>
      <c r="AX462" s="13" t="s">
        <v>77</v>
      </c>
      <c r="AY462" s="241" t="s">
        <v>131</v>
      </c>
    </row>
    <row r="463" s="14" customFormat="1">
      <c r="A463" s="14"/>
      <c r="B463" s="242"/>
      <c r="C463" s="243"/>
      <c r="D463" s="232" t="s">
        <v>143</v>
      </c>
      <c r="E463" s="244" t="s">
        <v>19</v>
      </c>
      <c r="F463" s="245" t="s">
        <v>146</v>
      </c>
      <c r="G463" s="243"/>
      <c r="H463" s="246">
        <v>50.648000000000003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2" t="s">
        <v>143</v>
      </c>
      <c r="AU463" s="252" t="s">
        <v>86</v>
      </c>
      <c r="AV463" s="14" t="s">
        <v>139</v>
      </c>
      <c r="AW463" s="14" t="s">
        <v>37</v>
      </c>
      <c r="AX463" s="14" t="s">
        <v>84</v>
      </c>
      <c r="AY463" s="252" t="s">
        <v>131</v>
      </c>
    </row>
    <row r="464" s="12" customFormat="1" ht="22.8" customHeight="1">
      <c r="A464" s="12"/>
      <c r="B464" s="196"/>
      <c r="C464" s="197"/>
      <c r="D464" s="198" t="s">
        <v>76</v>
      </c>
      <c r="E464" s="210" t="s">
        <v>218</v>
      </c>
      <c r="F464" s="210" t="s">
        <v>853</v>
      </c>
      <c r="G464" s="197"/>
      <c r="H464" s="197"/>
      <c r="I464" s="200"/>
      <c r="J464" s="211">
        <f>BK464</f>
        <v>0</v>
      </c>
      <c r="K464" s="197"/>
      <c r="L464" s="202"/>
      <c r="M464" s="203"/>
      <c r="N464" s="204"/>
      <c r="O464" s="204"/>
      <c r="P464" s="205">
        <f>SUM(P465:P488)</f>
        <v>0</v>
      </c>
      <c r="Q464" s="204"/>
      <c r="R464" s="205">
        <f>SUM(R465:R488)</f>
        <v>14.208880000000001</v>
      </c>
      <c r="S464" s="204"/>
      <c r="T464" s="206">
        <f>SUM(T465:T488)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7" t="s">
        <v>84</v>
      </c>
      <c r="AT464" s="208" t="s">
        <v>76</v>
      </c>
      <c r="AU464" s="208" t="s">
        <v>84</v>
      </c>
      <c r="AY464" s="207" t="s">
        <v>131</v>
      </c>
      <c r="BK464" s="209">
        <f>SUM(BK465:BK488)</f>
        <v>0</v>
      </c>
    </row>
    <row r="465" s="2" customFormat="1" ht="24.15" customHeight="1">
      <c r="A465" s="38"/>
      <c r="B465" s="39"/>
      <c r="C465" s="212" t="s">
        <v>854</v>
      </c>
      <c r="D465" s="212" t="s">
        <v>134</v>
      </c>
      <c r="E465" s="213" t="s">
        <v>855</v>
      </c>
      <c r="F465" s="214" t="s">
        <v>856</v>
      </c>
      <c r="G465" s="215" t="s">
        <v>208</v>
      </c>
      <c r="H465" s="216">
        <v>13</v>
      </c>
      <c r="I465" s="217"/>
      <c r="J465" s="218">
        <f>ROUND(I465*H465,2)</f>
        <v>0</v>
      </c>
      <c r="K465" s="214" t="s">
        <v>138</v>
      </c>
      <c r="L465" s="44"/>
      <c r="M465" s="219" t="s">
        <v>19</v>
      </c>
      <c r="N465" s="220" t="s">
        <v>48</v>
      </c>
      <c r="O465" s="84"/>
      <c r="P465" s="221">
        <f>O465*H465</f>
        <v>0</v>
      </c>
      <c r="Q465" s="221">
        <v>0.0065599999999999999</v>
      </c>
      <c r="R465" s="221">
        <f>Q465*H465</f>
        <v>0.085279999999999995</v>
      </c>
      <c r="S465" s="221">
        <v>0</v>
      </c>
      <c r="T465" s="222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3" t="s">
        <v>139</v>
      </c>
      <c r="AT465" s="223" t="s">
        <v>134</v>
      </c>
      <c r="AU465" s="223" t="s">
        <v>86</v>
      </c>
      <c r="AY465" s="17" t="s">
        <v>131</v>
      </c>
      <c r="BE465" s="224">
        <f>IF(N465="základní",J465,0)</f>
        <v>0</v>
      </c>
      <c r="BF465" s="224">
        <f>IF(N465="snížená",J465,0)</f>
        <v>0</v>
      </c>
      <c r="BG465" s="224">
        <f>IF(N465="zákl. přenesená",J465,0)</f>
        <v>0</v>
      </c>
      <c r="BH465" s="224">
        <f>IF(N465="sníž. přenesená",J465,0)</f>
        <v>0</v>
      </c>
      <c r="BI465" s="224">
        <f>IF(N465="nulová",J465,0)</f>
        <v>0</v>
      </c>
      <c r="BJ465" s="17" t="s">
        <v>84</v>
      </c>
      <c r="BK465" s="224">
        <f>ROUND(I465*H465,2)</f>
        <v>0</v>
      </c>
      <c r="BL465" s="17" t="s">
        <v>139</v>
      </c>
      <c r="BM465" s="223" t="s">
        <v>857</v>
      </c>
    </row>
    <row r="466" s="2" customFormat="1">
      <c r="A466" s="38"/>
      <c r="B466" s="39"/>
      <c r="C466" s="40"/>
      <c r="D466" s="225" t="s">
        <v>141</v>
      </c>
      <c r="E466" s="40"/>
      <c r="F466" s="226" t="s">
        <v>858</v>
      </c>
      <c r="G466" s="40"/>
      <c r="H466" s="40"/>
      <c r="I466" s="227"/>
      <c r="J466" s="40"/>
      <c r="K466" s="40"/>
      <c r="L466" s="44"/>
      <c r="M466" s="228"/>
      <c r="N466" s="229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141</v>
      </c>
      <c r="AU466" s="17" t="s">
        <v>86</v>
      </c>
    </row>
    <row r="467" s="13" customFormat="1">
      <c r="A467" s="13"/>
      <c r="B467" s="230"/>
      <c r="C467" s="231"/>
      <c r="D467" s="232" t="s">
        <v>143</v>
      </c>
      <c r="E467" s="233" t="s">
        <v>19</v>
      </c>
      <c r="F467" s="234" t="s">
        <v>859</v>
      </c>
      <c r="G467" s="231"/>
      <c r="H467" s="235">
        <v>13</v>
      </c>
      <c r="I467" s="236"/>
      <c r="J467" s="231"/>
      <c r="K467" s="231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143</v>
      </c>
      <c r="AU467" s="241" t="s">
        <v>86</v>
      </c>
      <c r="AV467" s="13" t="s">
        <v>86</v>
      </c>
      <c r="AW467" s="13" t="s">
        <v>37</v>
      </c>
      <c r="AX467" s="13" t="s">
        <v>84</v>
      </c>
      <c r="AY467" s="241" t="s">
        <v>131</v>
      </c>
    </row>
    <row r="468" s="2" customFormat="1" ht="24.15" customHeight="1">
      <c r="A468" s="38"/>
      <c r="B468" s="39"/>
      <c r="C468" s="212" t="s">
        <v>860</v>
      </c>
      <c r="D468" s="212" t="s">
        <v>134</v>
      </c>
      <c r="E468" s="213" t="s">
        <v>861</v>
      </c>
      <c r="F468" s="214" t="s">
        <v>862</v>
      </c>
      <c r="G468" s="215" t="s">
        <v>208</v>
      </c>
      <c r="H468" s="216">
        <v>24</v>
      </c>
      <c r="I468" s="217"/>
      <c r="J468" s="218">
        <f>ROUND(I468*H468,2)</f>
        <v>0</v>
      </c>
      <c r="K468" s="214" t="s">
        <v>138</v>
      </c>
      <c r="L468" s="44"/>
      <c r="M468" s="219" t="s">
        <v>19</v>
      </c>
      <c r="N468" s="220" t="s">
        <v>48</v>
      </c>
      <c r="O468" s="84"/>
      <c r="P468" s="221">
        <f>O468*H468</f>
        <v>0</v>
      </c>
      <c r="Q468" s="221">
        <v>0.016420000000000001</v>
      </c>
      <c r="R468" s="221">
        <f>Q468*H468</f>
        <v>0.39407999999999999</v>
      </c>
      <c r="S468" s="221">
        <v>0</v>
      </c>
      <c r="T468" s="222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3" t="s">
        <v>139</v>
      </c>
      <c r="AT468" s="223" t="s">
        <v>134</v>
      </c>
      <c r="AU468" s="223" t="s">
        <v>86</v>
      </c>
      <c r="AY468" s="17" t="s">
        <v>131</v>
      </c>
      <c r="BE468" s="224">
        <f>IF(N468="základní",J468,0)</f>
        <v>0</v>
      </c>
      <c r="BF468" s="224">
        <f>IF(N468="snížená",J468,0)</f>
        <v>0</v>
      </c>
      <c r="BG468" s="224">
        <f>IF(N468="zákl. přenesená",J468,0)</f>
        <v>0</v>
      </c>
      <c r="BH468" s="224">
        <f>IF(N468="sníž. přenesená",J468,0)</f>
        <v>0</v>
      </c>
      <c r="BI468" s="224">
        <f>IF(N468="nulová",J468,0)</f>
        <v>0</v>
      </c>
      <c r="BJ468" s="17" t="s">
        <v>84</v>
      </c>
      <c r="BK468" s="224">
        <f>ROUND(I468*H468,2)</f>
        <v>0</v>
      </c>
      <c r="BL468" s="17" t="s">
        <v>139</v>
      </c>
      <c r="BM468" s="223" t="s">
        <v>863</v>
      </c>
    </row>
    <row r="469" s="2" customFormat="1">
      <c r="A469" s="38"/>
      <c r="B469" s="39"/>
      <c r="C469" s="40"/>
      <c r="D469" s="225" t="s">
        <v>141</v>
      </c>
      <c r="E469" s="40"/>
      <c r="F469" s="226" t="s">
        <v>864</v>
      </c>
      <c r="G469" s="40"/>
      <c r="H469" s="40"/>
      <c r="I469" s="227"/>
      <c r="J469" s="40"/>
      <c r="K469" s="40"/>
      <c r="L469" s="44"/>
      <c r="M469" s="228"/>
      <c r="N469" s="229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141</v>
      </c>
      <c r="AU469" s="17" t="s">
        <v>86</v>
      </c>
    </row>
    <row r="470" s="13" customFormat="1">
      <c r="A470" s="13"/>
      <c r="B470" s="230"/>
      <c r="C470" s="231"/>
      <c r="D470" s="232" t="s">
        <v>143</v>
      </c>
      <c r="E470" s="233" t="s">
        <v>19</v>
      </c>
      <c r="F470" s="234" t="s">
        <v>865</v>
      </c>
      <c r="G470" s="231"/>
      <c r="H470" s="235">
        <v>24</v>
      </c>
      <c r="I470" s="236"/>
      <c r="J470" s="231"/>
      <c r="K470" s="231"/>
      <c r="L470" s="237"/>
      <c r="M470" s="238"/>
      <c r="N470" s="239"/>
      <c r="O470" s="239"/>
      <c r="P470" s="239"/>
      <c r="Q470" s="239"/>
      <c r="R470" s="239"/>
      <c r="S470" s="239"/>
      <c r="T470" s="24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1" t="s">
        <v>143</v>
      </c>
      <c r="AU470" s="241" t="s">
        <v>86</v>
      </c>
      <c r="AV470" s="13" t="s">
        <v>86</v>
      </c>
      <c r="AW470" s="13" t="s">
        <v>37</v>
      </c>
      <c r="AX470" s="13" t="s">
        <v>84</v>
      </c>
      <c r="AY470" s="241" t="s">
        <v>131</v>
      </c>
    </row>
    <row r="471" s="2" customFormat="1" ht="24.15" customHeight="1">
      <c r="A471" s="38"/>
      <c r="B471" s="39"/>
      <c r="C471" s="212" t="s">
        <v>866</v>
      </c>
      <c r="D471" s="212" t="s">
        <v>134</v>
      </c>
      <c r="E471" s="213" t="s">
        <v>867</v>
      </c>
      <c r="F471" s="214" t="s">
        <v>868</v>
      </c>
      <c r="G471" s="215" t="s">
        <v>137</v>
      </c>
      <c r="H471" s="216">
        <v>2</v>
      </c>
      <c r="I471" s="217"/>
      <c r="J471" s="218">
        <f>ROUND(I471*H471,2)</f>
        <v>0</v>
      </c>
      <c r="K471" s="214" t="s">
        <v>138</v>
      </c>
      <c r="L471" s="44"/>
      <c r="M471" s="219" t="s">
        <v>19</v>
      </c>
      <c r="N471" s="220" t="s">
        <v>48</v>
      </c>
      <c r="O471" s="84"/>
      <c r="P471" s="221">
        <f>O471*H471</f>
        <v>0</v>
      </c>
      <c r="Q471" s="221">
        <v>2.1167600000000002</v>
      </c>
      <c r="R471" s="221">
        <f>Q471*H471</f>
        <v>4.2335200000000004</v>
      </c>
      <c r="S471" s="221">
        <v>0</v>
      </c>
      <c r="T471" s="222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3" t="s">
        <v>139</v>
      </c>
      <c r="AT471" s="223" t="s">
        <v>134</v>
      </c>
      <c r="AU471" s="223" t="s">
        <v>86</v>
      </c>
      <c r="AY471" s="17" t="s">
        <v>131</v>
      </c>
      <c r="BE471" s="224">
        <f>IF(N471="základní",J471,0)</f>
        <v>0</v>
      </c>
      <c r="BF471" s="224">
        <f>IF(N471="snížená",J471,0)</f>
        <v>0</v>
      </c>
      <c r="BG471" s="224">
        <f>IF(N471="zákl. přenesená",J471,0)</f>
        <v>0</v>
      </c>
      <c r="BH471" s="224">
        <f>IF(N471="sníž. přenesená",J471,0)</f>
        <v>0</v>
      </c>
      <c r="BI471" s="224">
        <f>IF(N471="nulová",J471,0)</f>
        <v>0</v>
      </c>
      <c r="BJ471" s="17" t="s">
        <v>84</v>
      </c>
      <c r="BK471" s="224">
        <f>ROUND(I471*H471,2)</f>
        <v>0</v>
      </c>
      <c r="BL471" s="17" t="s">
        <v>139</v>
      </c>
      <c r="BM471" s="223" t="s">
        <v>869</v>
      </c>
    </row>
    <row r="472" s="2" customFormat="1">
      <c r="A472" s="38"/>
      <c r="B472" s="39"/>
      <c r="C472" s="40"/>
      <c r="D472" s="225" t="s">
        <v>141</v>
      </c>
      <c r="E472" s="40"/>
      <c r="F472" s="226" t="s">
        <v>870</v>
      </c>
      <c r="G472" s="40"/>
      <c r="H472" s="40"/>
      <c r="I472" s="227"/>
      <c r="J472" s="40"/>
      <c r="K472" s="40"/>
      <c r="L472" s="44"/>
      <c r="M472" s="228"/>
      <c r="N472" s="229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141</v>
      </c>
      <c r="AU472" s="17" t="s">
        <v>86</v>
      </c>
    </row>
    <row r="473" s="2" customFormat="1" ht="16.5" customHeight="1">
      <c r="A473" s="38"/>
      <c r="B473" s="39"/>
      <c r="C473" s="267" t="s">
        <v>871</v>
      </c>
      <c r="D473" s="267" t="s">
        <v>295</v>
      </c>
      <c r="E473" s="268" t="s">
        <v>872</v>
      </c>
      <c r="F473" s="269" t="s">
        <v>873</v>
      </c>
      <c r="G473" s="270" t="s">
        <v>137</v>
      </c>
      <c r="H473" s="271">
        <v>2</v>
      </c>
      <c r="I473" s="272"/>
      <c r="J473" s="273">
        <f>ROUND(I473*H473,2)</f>
        <v>0</v>
      </c>
      <c r="K473" s="269" t="s">
        <v>138</v>
      </c>
      <c r="L473" s="274"/>
      <c r="M473" s="275" t="s">
        <v>19</v>
      </c>
      <c r="N473" s="276" t="s">
        <v>48</v>
      </c>
      <c r="O473" s="84"/>
      <c r="P473" s="221">
        <f>O473*H473</f>
        <v>0</v>
      </c>
      <c r="Q473" s="221">
        <v>1.6140000000000001</v>
      </c>
      <c r="R473" s="221">
        <f>Q473*H473</f>
        <v>3.2280000000000002</v>
      </c>
      <c r="S473" s="221">
        <v>0</v>
      </c>
      <c r="T473" s="222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3" t="s">
        <v>218</v>
      </c>
      <c r="AT473" s="223" t="s">
        <v>295</v>
      </c>
      <c r="AU473" s="223" t="s">
        <v>86</v>
      </c>
      <c r="AY473" s="17" t="s">
        <v>131</v>
      </c>
      <c r="BE473" s="224">
        <f>IF(N473="základní",J473,0)</f>
        <v>0</v>
      </c>
      <c r="BF473" s="224">
        <f>IF(N473="snížená",J473,0)</f>
        <v>0</v>
      </c>
      <c r="BG473" s="224">
        <f>IF(N473="zákl. přenesená",J473,0)</f>
        <v>0</v>
      </c>
      <c r="BH473" s="224">
        <f>IF(N473="sníž. přenesená",J473,0)</f>
        <v>0</v>
      </c>
      <c r="BI473" s="224">
        <f>IF(N473="nulová",J473,0)</f>
        <v>0</v>
      </c>
      <c r="BJ473" s="17" t="s">
        <v>84</v>
      </c>
      <c r="BK473" s="224">
        <f>ROUND(I473*H473,2)</f>
        <v>0</v>
      </c>
      <c r="BL473" s="17" t="s">
        <v>139</v>
      </c>
      <c r="BM473" s="223" t="s">
        <v>874</v>
      </c>
    </row>
    <row r="474" s="2" customFormat="1" ht="16.5" customHeight="1">
      <c r="A474" s="38"/>
      <c r="B474" s="39"/>
      <c r="C474" s="267" t="s">
        <v>875</v>
      </c>
      <c r="D474" s="267" t="s">
        <v>295</v>
      </c>
      <c r="E474" s="268" t="s">
        <v>876</v>
      </c>
      <c r="F474" s="269" t="s">
        <v>877</v>
      </c>
      <c r="G474" s="270" t="s">
        <v>137</v>
      </c>
      <c r="H474" s="271">
        <v>2</v>
      </c>
      <c r="I474" s="272"/>
      <c r="J474" s="273">
        <f>ROUND(I474*H474,2)</f>
        <v>0</v>
      </c>
      <c r="K474" s="269" t="s">
        <v>138</v>
      </c>
      <c r="L474" s="274"/>
      <c r="M474" s="275" t="s">
        <v>19</v>
      </c>
      <c r="N474" s="276" t="s">
        <v>48</v>
      </c>
      <c r="O474" s="84"/>
      <c r="P474" s="221">
        <f>O474*H474</f>
        <v>0</v>
      </c>
      <c r="Q474" s="221">
        <v>0.50600000000000001</v>
      </c>
      <c r="R474" s="221">
        <f>Q474*H474</f>
        <v>1.012</v>
      </c>
      <c r="S474" s="221">
        <v>0</v>
      </c>
      <c r="T474" s="222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3" t="s">
        <v>218</v>
      </c>
      <c r="AT474" s="223" t="s">
        <v>295</v>
      </c>
      <c r="AU474" s="223" t="s">
        <v>86</v>
      </c>
      <c r="AY474" s="17" t="s">
        <v>131</v>
      </c>
      <c r="BE474" s="224">
        <f>IF(N474="základní",J474,0)</f>
        <v>0</v>
      </c>
      <c r="BF474" s="224">
        <f>IF(N474="snížená",J474,0)</f>
        <v>0</v>
      </c>
      <c r="BG474" s="224">
        <f>IF(N474="zákl. přenesená",J474,0)</f>
        <v>0</v>
      </c>
      <c r="BH474" s="224">
        <f>IF(N474="sníž. přenesená",J474,0)</f>
        <v>0</v>
      </c>
      <c r="BI474" s="224">
        <f>IF(N474="nulová",J474,0)</f>
        <v>0</v>
      </c>
      <c r="BJ474" s="17" t="s">
        <v>84</v>
      </c>
      <c r="BK474" s="224">
        <f>ROUND(I474*H474,2)</f>
        <v>0</v>
      </c>
      <c r="BL474" s="17" t="s">
        <v>139</v>
      </c>
      <c r="BM474" s="223" t="s">
        <v>878</v>
      </c>
    </row>
    <row r="475" s="2" customFormat="1" ht="16.5" customHeight="1">
      <c r="A475" s="38"/>
      <c r="B475" s="39"/>
      <c r="C475" s="267" t="s">
        <v>879</v>
      </c>
      <c r="D475" s="267" t="s">
        <v>295</v>
      </c>
      <c r="E475" s="268" t="s">
        <v>880</v>
      </c>
      <c r="F475" s="269" t="s">
        <v>881</v>
      </c>
      <c r="G475" s="270" t="s">
        <v>137</v>
      </c>
      <c r="H475" s="271">
        <v>2</v>
      </c>
      <c r="I475" s="272"/>
      <c r="J475" s="273">
        <f>ROUND(I475*H475,2)</f>
        <v>0</v>
      </c>
      <c r="K475" s="269" t="s">
        <v>138</v>
      </c>
      <c r="L475" s="274"/>
      <c r="M475" s="275" t="s">
        <v>19</v>
      </c>
      <c r="N475" s="276" t="s">
        <v>48</v>
      </c>
      <c r="O475" s="84"/>
      <c r="P475" s="221">
        <f>O475*H475</f>
        <v>0</v>
      </c>
      <c r="Q475" s="221">
        <v>0.52100000000000002</v>
      </c>
      <c r="R475" s="221">
        <f>Q475*H475</f>
        <v>1.042</v>
      </c>
      <c r="S475" s="221">
        <v>0</v>
      </c>
      <c r="T475" s="222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3" t="s">
        <v>218</v>
      </c>
      <c r="AT475" s="223" t="s">
        <v>295</v>
      </c>
      <c r="AU475" s="223" t="s">
        <v>86</v>
      </c>
      <c r="AY475" s="17" t="s">
        <v>131</v>
      </c>
      <c r="BE475" s="224">
        <f>IF(N475="základní",J475,0)</f>
        <v>0</v>
      </c>
      <c r="BF475" s="224">
        <f>IF(N475="snížená",J475,0)</f>
        <v>0</v>
      </c>
      <c r="BG475" s="224">
        <f>IF(N475="zákl. přenesená",J475,0)</f>
        <v>0</v>
      </c>
      <c r="BH475" s="224">
        <f>IF(N475="sníž. přenesená",J475,0)</f>
        <v>0</v>
      </c>
      <c r="BI475" s="224">
        <f>IF(N475="nulová",J475,0)</f>
        <v>0</v>
      </c>
      <c r="BJ475" s="17" t="s">
        <v>84</v>
      </c>
      <c r="BK475" s="224">
        <f>ROUND(I475*H475,2)</f>
        <v>0</v>
      </c>
      <c r="BL475" s="17" t="s">
        <v>139</v>
      </c>
      <c r="BM475" s="223" t="s">
        <v>882</v>
      </c>
    </row>
    <row r="476" s="2" customFormat="1" ht="16.5" customHeight="1">
      <c r="A476" s="38"/>
      <c r="B476" s="39"/>
      <c r="C476" s="267" t="s">
        <v>883</v>
      </c>
      <c r="D476" s="267" t="s">
        <v>295</v>
      </c>
      <c r="E476" s="268" t="s">
        <v>884</v>
      </c>
      <c r="F476" s="269" t="s">
        <v>885</v>
      </c>
      <c r="G476" s="270" t="s">
        <v>137</v>
      </c>
      <c r="H476" s="271">
        <v>2</v>
      </c>
      <c r="I476" s="272"/>
      <c r="J476" s="273">
        <f>ROUND(I476*H476,2)</f>
        <v>0</v>
      </c>
      <c r="K476" s="269" t="s">
        <v>138</v>
      </c>
      <c r="L476" s="274"/>
      <c r="M476" s="275" t="s">
        <v>19</v>
      </c>
      <c r="N476" s="276" t="s">
        <v>48</v>
      </c>
      <c r="O476" s="84"/>
      <c r="P476" s="221">
        <f>O476*H476</f>
        <v>0</v>
      </c>
      <c r="Q476" s="221">
        <v>0.16200000000000001</v>
      </c>
      <c r="R476" s="221">
        <f>Q476*H476</f>
        <v>0.32400000000000001</v>
      </c>
      <c r="S476" s="221">
        <v>0</v>
      </c>
      <c r="T476" s="222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3" t="s">
        <v>218</v>
      </c>
      <c r="AT476" s="223" t="s">
        <v>295</v>
      </c>
      <c r="AU476" s="223" t="s">
        <v>86</v>
      </c>
      <c r="AY476" s="17" t="s">
        <v>131</v>
      </c>
      <c r="BE476" s="224">
        <f>IF(N476="základní",J476,0)</f>
        <v>0</v>
      </c>
      <c r="BF476" s="224">
        <f>IF(N476="snížená",J476,0)</f>
        <v>0</v>
      </c>
      <c r="BG476" s="224">
        <f>IF(N476="zákl. přenesená",J476,0)</f>
        <v>0</v>
      </c>
      <c r="BH476" s="224">
        <f>IF(N476="sníž. přenesená",J476,0)</f>
        <v>0</v>
      </c>
      <c r="BI476" s="224">
        <f>IF(N476="nulová",J476,0)</f>
        <v>0</v>
      </c>
      <c r="BJ476" s="17" t="s">
        <v>84</v>
      </c>
      <c r="BK476" s="224">
        <f>ROUND(I476*H476,2)</f>
        <v>0</v>
      </c>
      <c r="BL476" s="17" t="s">
        <v>139</v>
      </c>
      <c r="BM476" s="223" t="s">
        <v>886</v>
      </c>
    </row>
    <row r="477" s="2" customFormat="1" ht="16.5" customHeight="1">
      <c r="A477" s="38"/>
      <c r="B477" s="39"/>
      <c r="C477" s="212" t="s">
        <v>887</v>
      </c>
      <c r="D477" s="212" t="s">
        <v>134</v>
      </c>
      <c r="E477" s="213" t="s">
        <v>888</v>
      </c>
      <c r="F477" s="214" t="s">
        <v>889</v>
      </c>
      <c r="G477" s="215" t="s">
        <v>137</v>
      </c>
      <c r="H477" s="216">
        <v>5</v>
      </c>
      <c r="I477" s="217"/>
      <c r="J477" s="218">
        <f>ROUND(I477*H477,2)</f>
        <v>0</v>
      </c>
      <c r="K477" s="214" t="s">
        <v>138</v>
      </c>
      <c r="L477" s="44"/>
      <c r="M477" s="219" t="s">
        <v>19</v>
      </c>
      <c r="N477" s="220" t="s">
        <v>48</v>
      </c>
      <c r="O477" s="84"/>
      <c r="P477" s="221">
        <f>O477*H477</f>
        <v>0</v>
      </c>
      <c r="Q477" s="221">
        <v>0.12422</v>
      </c>
      <c r="R477" s="221">
        <f>Q477*H477</f>
        <v>0.62109999999999999</v>
      </c>
      <c r="S477" s="221">
        <v>0</v>
      </c>
      <c r="T477" s="222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3" t="s">
        <v>139</v>
      </c>
      <c r="AT477" s="223" t="s">
        <v>134</v>
      </c>
      <c r="AU477" s="223" t="s">
        <v>86</v>
      </c>
      <c r="AY477" s="17" t="s">
        <v>131</v>
      </c>
      <c r="BE477" s="224">
        <f>IF(N477="základní",J477,0)</f>
        <v>0</v>
      </c>
      <c r="BF477" s="224">
        <f>IF(N477="snížená",J477,0)</f>
        <v>0</v>
      </c>
      <c r="BG477" s="224">
        <f>IF(N477="zákl. přenesená",J477,0)</f>
        <v>0</v>
      </c>
      <c r="BH477" s="224">
        <f>IF(N477="sníž. přenesená",J477,0)</f>
        <v>0</v>
      </c>
      <c r="BI477" s="224">
        <f>IF(N477="nulová",J477,0)</f>
        <v>0</v>
      </c>
      <c r="BJ477" s="17" t="s">
        <v>84</v>
      </c>
      <c r="BK477" s="224">
        <f>ROUND(I477*H477,2)</f>
        <v>0</v>
      </c>
      <c r="BL477" s="17" t="s">
        <v>139</v>
      </c>
      <c r="BM477" s="223" t="s">
        <v>890</v>
      </c>
    </row>
    <row r="478" s="2" customFormat="1">
      <c r="A478" s="38"/>
      <c r="B478" s="39"/>
      <c r="C478" s="40"/>
      <c r="D478" s="225" t="s">
        <v>141</v>
      </c>
      <c r="E478" s="40"/>
      <c r="F478" s="226" t="s">
        <v>891</v>
      </c>
      <c r="G478" s="40"/>
      <c r="H478" s="40"/>
      <c r="I478" s="227"/>
      <c r="J478" s="40"/>
      <c r="K478" s="40"/>
      <c r="L478" s="44"/>
      <c r="M478" s="228"/>
      <c r="N478" s="229"/>
      <c r="O478" s="84"/>
      <c r="P478" s="84"/>
      <c r="Q478" s="84"/>
      <c r="R478" s="84"/>
      <c r="S478" s="84"/>
      <c r="T478" s="85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141</v>
      </c>
      <c r="AU478" s="17" t="s">
        <v>86</v>
      </c>
    </row>
    <row r="479" s="2" customFormat="1" ht="16.5" customHeight="1">
      <c r="A479" s="38"/>
      <c r="B479" s="39"/>
      <c r="C479" s="267" t="s">
        <v>892</v>
      </c>
      <c r="D479" s="267" t="s">
        <v>295</v>
      </c>
      <c r="E479" s="268" t="s">
        <v>893</v>
      </c>
      <c r="F479" s="269" t="s">
        <v>894</v>
      </c>
      <c r="G479" s="270" t="s">
        <v>137</v>
      </c>
      <c r="H479" s="271">
        <v>5</v>
      </c>
      <c r="I479" s="272"/>
      <c r="J479" s="273">
        <f>ROUND(I479*H479,2)</f>
        <v>0</v>
      </c>
      <c r="K479" s="269" t="s">
        <v>138</v>
      </c>
      <c r="L479" s="274"/>
      <c r="M479" s="275" t="s">
        <v>19</v>
      </c>
      <c r="N479" s="276" t="s">
        <v>48</v>
      </c>
      <c r="O479" s="84"/>
      <c r="P479" s="221">
        <f>O479*H479</f>
        <v>0</v>
      </c>
      <c r="Q479" s="221">
        <v>0.067000000000000004</v>
      </c>
      <c r="R479" s="221">
        <f>Q479*H479</f>
        <v>0.33500000000000002</v>
      </c>
      <c r="S479" s="221">
        <v>0</v>
      </c>
      <c r="T479" s="222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3" t="s">
        <v>218</v>
      </c>
      <c r="AT479" s="223" t="s">
        <v>295</v>
      </c>
      <c r="AU479" s="223" t="s">
        <v>86</v>
      </c>
      <c r="AY479" s="17" t="s">
        <v>131</v>
      </c>
      <c r="BE479" s="224">
        <f>IF(N479="základní",J479,0)</f>
        <v>0</v>
      </c>
      <c r="BF479" s="224">
        <f>IF(N479="snížená",J479,0)</f>
        <v>0</v>
      </c>
      <c r="BG479" s="224">
        <f>IF(N479="zákl. přenesená",J479,0)</f>
        <v>0</v>
      </c>
      <c r="BH479" s="224">
        <f>IF(N479="sníž. přenesená",J479,0)</f>
        <v>0</v>
      </c>
      <c r="BI479" s="224">
        <f>IF(N479="nulová",J479,0)</f>
        <v>0</v>
      </c>
      <c r="BJ479" s="17" t="s">
        <v>84</v>
      </c>
      <c r="BK479" s="224">
        <f>ROUND(I479*H479,2)</f>
        <v>0</v>
      </c>
      <c r="BL479" s="17" t="s">
        <v>139</v>
      </c>
      <c r="BM479" s="223" t="s">
        <v>895</v>
      </c>
    </row>
    <row r="480" s="2" customFormat="1" ht="16.5" customHeight="1">
      <c r="A480" s="38"/>
      <c r="B480" s="39"/>
      <c r="C480" s="212" t="s">
        <v>896</v>
      </c>
      <c r="D480" s="212" t="s">
        <v>134</v>
      </c>
      <c r="E480" s="213" t="s">
        <v>897</v>
      </c>
      <c r="F480" s="214" t="s">
        <v>898</v>
      </c>
      <c r="G480" s="215" t="s">
        <v>137</v>
      </c>
      <c r="H480" s="216">
        <v>5</v>
      </c>
      <c r="I480" s="217"/>
      <c r="J480" s="218">
        <f>ROUND(I480*H480,2)</f>
        <v>0</v>
      </c>
      <c r="K480" s="214" t="s">
        <v>138</v>
      </c>
      <c r="L480" s="44"/>
      <c r="M480" s="219" t="s">
        <v>19</v>
      </c>
      <c r="N480" s="220" t="s">
        <v>48</v>
      </c>
      <c r="O480" s="84"/>
      <c r="P480" s="221">
        <f>O480*H480</f>
        <v>0</v>
      </c>
      <c r="Q480" s="221">
        <v>0.02972</v>
      </c>
      <c r="R480" s="221">
        <f>Q480*H480</f>
        <v>0.14860000000000001</v>
      </c>
      <c r="S480" s="221">
        <v>0</v>
      </c>
      <c r="T480" s="222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3" t="s">
        <v>139</v>
      </c>
      <c r="AT480" s="223" t="s">
        <v>134</v>
      </c>
      <c r="AU480" s="223" t="s">
        <v>86</v>
      </c>
      <c r="AY480" s="17" t="s">
        <v>131</v>
      </c>
      <c r="BE480" s="224">
        <f>IF(N480="základní",J480,0)</f>
        <v>0</v>
      </c>
      <c r="BF480" s="224">
        <f>IF(N480="snížená",J480,0)</f>
        <v>0</v>
      </c>
      <c r="BG480" s="224">
        <f>IF(N480="zákl. přenesená",J480,0)</f>
        <v>0</v>
      </c>
      <c r="BH480" s="224">
        <f>IF(N480="sníž. přenesená",J480,0)</f>
        <v>0</v>
      </c>
      <c r="BI480" s="224">
        <f>IF(N480="nulová",J480,0)</f>
        <v>0</v>
      </c>
      <c r="BJ480" s="17" t="s">
        <v>84</v>
      </c>
      <c r="BK480" s="224">
        <f>ROUND(I480*H480,2)</f>
        <v>0</v>
      </c>
      <c r="BL480" s="17" t="s">
        <v>139</v>
      </c>
      <c r="BM480" s="223" t="s">
        <v>899</v>
      </c>
    </row>
    <row r="481" s="2" customFormat="1">
      <c r="A481" s="38"/>
      <c r="B481" s="39"/>
      <c r="C481" s="40"/>
      <c r="D481" s="225" t="s">
        <v>141</v>
      </c>
      <c r="E481" s="40"/>
      <c r="F481" s="226" t="s">
        <v>900</v>
      </c>
      <c r="G481" s="40"/>
      <c r="H481" s="40"/>
      <c r="I481" s="227"/>
      <c r="J481" s="40"/>
      <c r="K481" s="40"/>
      <c r="L481" s="44"/>
      <c r="M481" s="228"/>
      <c r="N481" s="229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141</v>
      </c>
      <c r="AU481" s="17" t="s">
        <v>86</v>
      </c>
    </row>
    <row r="482" s="2" customFormat="1" ht="16.5" customHeight="1">
      <c r="A482" s="38"/>
      <c r="B482" s="39"/>
      <c r="C482" s="267" t="s">
        <v>901</v>
      </c>
      <c r="D482" s="267" t="s">
        <v>295</v>
      </c>
      <c r="E482" s="268" t="s">
        <v>902</v>
      </c>
      <c r="F482" s="269" t="s">
        <v>903</v>
      </c>
      <c r="G482" s="270" t="s">
        <v>137</v>
      </c>
      <c r="H482" s="271">
        <v>5</v>
      </c>
      <c r="I482" s="272"/>
      <c r="J482" s="273">
        <f>ROUND(I482*H482,2)</f>
        <v>0</v>
      </c>
      <c r="K482" s="269" t="s">
        <v>138</v>
      </c>
      <c r="L482" s="274"/>
      <c r="M482" s="275" t="s">
        <v>19</v>
      </c>
      <c r="N482" s="276" t="s">
        <v>48</v>
      </c>
      <c r="O482" s="84"/>
      <c r="P482" s="221">
        <f>O482*H482</f>
        <v>0</v>
      </c>
      <c r="Q482" s="221">
        <v>0.112</v>
      </c>
      <c r="R482" s="221">
        <f>Q482*H482</f>
        <v>0.56000000000000005</v>
      </c>
      <c r="S482" s="221">
        <v>0</v>
      </c>
      <c r="T482" s="222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3" t="s">
        <v>218</v>
      </c>
      <c r="AT482" s="223" t="s">
        <v>295</v>
      </c>
      <c r="AU482" s="223" t="s">
        <v>86</v>
      </c>
      <c r="AY482" s="17" t="s">
        <v>131</v>
      </c>
      <c r="BE482" s="224">
        <f>IF(N482="základní",J482,0)</f>
        <v>0</v>
      </c>
      <c r="BF482" s="224">
        <f>IF(N482="snížená",J482,0)</f>
        <v>0</v>
      </c>
      <c r="BG482" s="224">
        <f>IF(N482="zákl. přenesená",J482,0)</f>
        <v>0</v>
      </c>
      <c r="BH482" s="224">
        <f>IF(N482="sníž. přenesená",J482,0)</f>
        <v>0</v>
      </c>
      <c r="BI482" s="224">
        <f>IF(N482="nulová",J482,0)</f>
        <v>0</v>
      </c>
      <c r="BJ482" s="17" t="s">
        <v>84</v>
      </c>
      <c r="BK482" s="224">
        <f>ROUND(I482*H482,2)</f>
        <v>0</v>
      </c>
      <c r="BL482" s="17" t="s">
        <v>139</v>
      </c>
      <c r="BM482" s="223" t="s">
        <v>904</v>
      </c>
    </row>
    <row r="483" s="2" customFormat="1" ht="16.5" customHeight="1">
      <c r="A483" s="38"/>
      <c r="B483" s="39"/>
      <c r="C483" s="212" t="s">
        <v>905</v>
      </c>
      <c r="D483" s="212" t="s">
        <v>134</v>
      </c>
      <c r="E483" s="213" t="s">
        <v>906</v>
      </c>
      <c r="F483" s="214" t="s">
        <v>907</v>
      </c>
      <c r="G483" s="215" t="s">
        <v>137</v>
      </c>
      <c r="H483" s="216">
        <v>5</v>
      </c>
      <c r="I483" s="217"/>
      <c r="J483" s="218">
        <f>ROUND(I483*H483,2)</f>
        <v>0</v>
      </c>
      <c r="K483" s="214" t="s">
        <v>138</v>
      </c>
      <c r="L483" s="44"/>
      <c r="M483" s="219" t="s">
        <v>19</v>
      </c>
      <c r="N483" s="220" t="s">
        <v>48</v>
      </c>
      <c r="O483" s="84"/>
      <c r="P483" s="221">
        <f>O483*H483</f>
        <v>0</v>
      </c>
      <c r="Q483" s="221">
        <v>0.02972</v>
      </c>
      <c r="R483" s="221">
        <f>Q483*H483</f>
        <v>0.14860000000000001</v>
      </c>
      <c r="S483" s="221">
        <v>0</v>
      </c>
      <c r="T483" s="222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3" t="s">
        <v>139</v>
      </c>
      <c r="AT483" s="223" t="s">
        <v>134</v>
      </c>
      <c r="AU483" s="223" t="s">
        <v>86</v>
      </c>
      <c r="AY483" s="17" t="s">
        <v>131</v>
      </c>
      <c r="BE483" s="224">
        <f>IF(N483="základní",J483,0)</f>
        <v>0</v>
      </c>
      <c r="BF483" s="224">
        <f>IF(N483="snížená",J483,0)</f>
        <v>0</v>
      </c>
      <c r="BG483" s="224">
        <f>IF(N483="zákl. přenesená",J483,0)</f>
        <v>0</v>
      </c>
      <c r="BH483" s="224">
        <f>IF(N483="sníž. přenesená",J483,0)</f>
        <v>0</v>
      </c>
      <c r="BI483" s="224">
        <f>IF(N483="nulová",J483,0)</f>
        <v>0</v>
      </c>
      <c r="BJ483" s="17" t="s">
        <v>84</v>
      </c>
      <c r="BK483" s="224">
        <f>ROUND(I483*H483,2)</f>
        <v>0</v>
      </c>
      <c r="BL483" s="17" t="s">
        <v>139</v>
      </c>
      <c r="BM483" s="223" t="s">
        <v>908</v>
      </c>
    </row>
    <row r="484" s="2" customFormat="1">
      <c r="A484" s="38"/>
      <c r="B484" s="39"/>
      <c r="C484" s="40"/>
      <c r="D484" s="225" t="s">
        <v>141</v>
      </c>
      <c r="E484" s="40"/>
      <c r="F484" s="226" t="s">
        <v>909</v>
      </c>
      <c r="G484" s="40"/>
      <c r="H484" s="40"/>
      <c r="I484" s="227"/>
      <c r="J484" s="40"/>
      <c r="K484" s="40"/>
      <c r="L484" s="44"/>
      <c r="M484" s="228"/>
      <c r="N484" s="229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141</v>
      </c>
      <c r="AU484" s="17" t="s">
        <v>86</v>
      </c>
    </row>
    <row r="485" s="2" customFormat="1" ht="16.5" customHeight="1">
      <c r="A485" s="38"/>
      <c r="B485" s="39"/>
      <c r="C485" s="267" t="s">
        <v>910</v>
      </c>
      <c r="D485" s="267" t="s">
        <v>295</v>
      </c>
      <c r="E485" s="268" t="s">
        <v>911</v>
      </c>
      <c r="F485" s="269" t="s">
        <v>912</v>
      </c>
      <c r="G485" s="270" t="s">
        <v>137</v>
      </c>
      <c r="H485" s="271">
        <v>5</v>
      </c>
      <c r="I485" s="272"/>
      <c r="J485" s="273">
        <f>ROUND(I485*H485,2)</f>
        <v>0</v>
      </c>
      <c r="K485" s="269" t="s">
        <v>138</v>
      </c>
      <c r="L485" s="274"/>
      <c r="M485" s="275" t="s">
        <v>19</v>
      </c>
      <c r="N485" s="276" t="s">
        <v>48</v>
      </c>
      <c r="O485" s="84"/>
      <c r="P485" s="221">
        <f>O485*H485</f>
        <v>0</v>
      </c>
      <c r="Q485" s="221">
        <v>0.089999999999999997</v>
      </c>
      <c r="R485" s="221">
        <f>Q485*H485</f>
        <v>0.44999999999999996</v>
      </c>
      <c r="S485" s="221">
        <v>0</v>
      </c>
      <c r="T485" s="222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3" t="s">
        <v>218</v>
      </c>
      <c r="AT485" s="223" t="s">
        <v>295</v>
      </c>
      <c r="AU485" s="223" t="s">
        <v>86</v>
      </c>
      <c r="AY485" s="17" t="s">
        <v>131</v>
      </c>
      <c r="BE485" s="224">
        <f>IF(N485="základní",J485,0)</f>
        <v>0</v>
      </c>
      <c r="BF485" s="224">
        <f>IF(N485="snížená",J485,0)</f>
        <v>0</v>
      </c>
      <c r="BG485" s="224">
        <f>IF(N485="zákl. přenesená",J485,0)</f>
        <v>0</v>
      </c>
      <c r="BH485" s="224">
        <f>IF(N485="sníž. přenesená",J485,0)</f>
        <v>0</v>
      </c>
      <c r="BI485" s="224">
        <f>IF(N485="nulová",J485,0)</f>
        <v>0</v>
      </c>
      <c r="BJ485" s="17" t="s">
        <v>84</v>
      </c>
      <c r="BK485" s="224">
        <f>ROUND(I485*H485,2)</f>
        <v>0</v>
      </c>
      <c r="BL485" s="17" t="s">
        <v>139</v>
      </c>
      <c r="BM485" s="223" t="s">
        <v>913</v>
      </c>
    </row>
    <row r="486" s="2" customFormat="1" ht="16.5" customHeight="1">
      <c r="A486" s="38"/>
      <c r="B486" s="39"/>
      <c r="C486" s="212" t="s">
        <v>914</v>
      </c>
      <c r="D486" s="212" t="s">
        <v>134</v>
      </c>
      <c r="E486" s="213" t="s">
        <v>915</v>
      </c>
      <c r="F486" s="214" t="s">
        <v>916</v>
      </c>
      <c r="G486" s="215" t="s">
        <v>137</v>
      </c>
      <c r="H486" s="216">
        <v>5</v>
      </c>
      <c r="I486" s="217"/>
      <c r="J486" s="218">
        <f>ROUND(I486*H486,2)</f>
        <v>0</v>
      </c>
      <c r="K486" s="214" t="s">
        <v>138</v>
      </c>
      <c r="L486" s="44"/>
      <c r="M486" s="219" t="s">
        <v>19</v>
      </c>
      <c r="N486" s="220" t="s">
        <v>48</v>
      </c>
      <c r="O486" s="84"/>
      <c r="P486" s="221">
        <f>O486*H486</f>
        <v>0</v>
      </c>
      <c r="Q486" s="221">
        <v>0.21734000000000001</v>
      </c>
      <c r="R486" s="221">
        <f>Q486*H486</f>
        <v>1.0867</v>
      </c>
      <c r="S486" s="221">
        <v>0</v>
      </c>
      <c r="T486" s="222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3" t="s">
        <v>139</v>
      </c>
      <c r="AT486" s="223" t="s">
        <v>134</v>
      </c>
      <c r="AU486" s="223" t="s">
        <v>86</v>
      </c>
      <c r="AY486" s="17" t="s">
        <v>131</v>
      </c>
      <c r="BE486" s="224">
        <f>IF(N486="základní",J486,0)</f>
        <v>0</v>
      </c>
      <c r="BF486" s="224">
        <f>IF(N486="snížená",J486,0)</f>
        <v>0</v>
      </c>
      <c r="BG486" s="224">
        <f>IF(N486="zákl. přenesená",J486,0)</f>
        <v>0</v>
      </c>
      <c r="BH486" s="224">
        <f>IF(N486="sníž. přenesená",J486,0)</f>
        <v>0</v>
      </c>
      <c r="BI486" s="224">
        <f>IF(N486="nulová",J486,0)</f>
        <v>0</v>
      </c>
      <c r="BJ486" s="17" t="s">
        <v>84</v>
      </c>
      <c r="BK486" s="224">
        <f>ROUND(I486*H486,2)</f>
        <v>0</v>
      </c>
      <c r="BL486" s="17" t="s">
        <v>139</v>
      </c>
      <c r="BM486" s="223" t="s">
        <v>917</v>
      </c>
    </row>
    <row r="487" s="2" customFormat="1">
      <c r="A487" s="38"/>
      <c r="B487" s="39"/>
      <c r="C487" s="40"/>
      <c r="D487" s="225" t="s">
        <v>141</v>
      </c>
      <c r="E487" s="40"/>
      <c r="F487" s="226" t="s">
        <v>918</v>
      </c>
      <c r="G487" s="40"/>
      <c r="H487" s="40"/>
      <c r="I487" s="227"/>
      <c r="J487" s="40"/>
      <c r="K487" s="40"/>
      <c r="L487" s="44"/>
      <c r="M487" s="228"/>
      <c r="N487" s="229"/>
      <c r="O487" s="84"/>
      <c r="P487" s="84"/>
      <c r="Q487" s="84"/>
      <c r="R487" s="84"/>
      <c r="S487" s="84"/>
      <c r="T487" s="85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141</v>
      </c>
      <c r="AU487" s="17" t="s">
        <v>86</v>
      </c>
    </row>
    <row r="488" s="2" customFormat="1" ht="16.5" customHeight="1">
      <c r="A488" s="38"/>
      <c r="B488" s="39"/>
      <c r="C488" s="267" t="s">
        <v>919</v>
      </c>
      <c r="D488" s="267" t="s">
        <v>295</v>
      </c>
      <c r="E488" s="268" t="s">
        <v>920</v>
      </c>
      <c r="F488" s="269" t="s">
        <v>921</v>
      </c>
      <c r="G488" s="270" t="s">
        <v>137</v>
      </c>
      <c r="H488" s="271">
        <v>5</v>
      </c>
      <c r="I488" s="272"/>
      <c r="J488" s="273">
        <f>ROUND(I488*H488,2)</f>
        <v>0</v>
      </c>
      <c r="K488" s="269" t="s">
        <v>138</v>
      </c>
      <c r="L488" s="274"/>
      <c r="M488" s="275" t="s">
        <v>19</v>
      </c>
      <c r="N488" s="276" t="s">
        <v>48</v>
      </c>
      <c r="O488" s="84"/>
      <c r="P488" s="221">
        <f>O488*H488</f>
        <v>0</v>
      </c>
      <c r="Q488" s="221">
        <v>0.108</v>
      </c>
      <c r="R488" s="221">
        <f>Q488*H488</f>
        <v>0.54000000000000004</v>
      </c>
      <c r="S488" s="221">
        <v>0</v>
      </c>
      <c r="T488" s="222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3" t="s">
        <v>218</v>
      </c>
      <c r="AT488" s="223" t="s">
        <v>295</v>
      </c>
      <c r="AU488" s="223" t="s">
        <v>86</v>
      </c>
      <c r="AY488" s="17" t="s">
        <v>131</v>
      </c>
      <c r="BE488" s="224">
        <f>IF(N488="základní",J488,0)</f>
        <v>0</v>
      </c>
      <c r="BF488" s="224">
        <f>IF(N488="snížená",J488,0)</f>
        <v>0</v>
      </c>
      <c r="BG488" s="224">
        <f>IF(N488="zákl. přenesená",J488,0)</f>
        <v>0</v>
      </c>
      <c r="BH488" s="224">
        <f>IF(N488="sníž. přenesená",J488,0)</f>
        <v>0</v>
      </c>
      <c r="BI488" s="224">
        <f>IF(N488="nulová",J488,0)</f>
        <v>0</v>
      </c>
      <c r="BJ488" s="17" t="s">
        <v>84</v>
      </c>
      <c r="BK488" s="224">
        <f>ROUND(I488*H488,2)</f>
        <v>0</v>
      </c>
      <c r="BL488" s="17" t="s">
        <v>139</v>
      </c>
      <c r="BM488" s="223" t="s">
        <v>922</v>
      </c>
    </row>
    <row r="489" s="12" customFormat="1" ht="22.8" customHeight="1">
      <c r="A489" s="12"/>
      <c r="B489" s="196"/>
      <c r="C489" s="197"/>
      <c r="D489" s="198" t="s">
        <v>76</v>
      </c>
      <c r="E489" s="210" t="s">
        <v>132</v>
      </c>
      <c r="F489" s="210" t="s">
        <v>133</v>
      </c>
      <c r="G489" s="197"/>
      <c r="H489" s="197"/>
      <c r="I489" s="200"/>
      <c r="J489" s="211">
        <f>BK489</f>
        <v>0</v>
      </c>
      <c r="K489" s="197"/>
      <c r="L489" s="202"/>
      <c r="M489" s="203"/>
      <c r="N489" s="204"/>
      <c r="O489" s="204"/>
      <c r="P489" s="205">
        <f>SUM(P490:P604)</f>
        <v>0</v>
      </c>
      <c r="Q489" s="204"/>
      <c r="R489" s="205">
        <f>SUM(R490:R604)</f>
        <v>26.582435510000003</v>
      </c>
      <c r="S489" s="204"/>
      <c r="T489" s="206">
        <f>SUM(T490:T604)</f>
        <v>142.48200000000003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7" t="s">
        <v>84</v>
      </c>
      <c r="AT489" s="208" t="s">
        <v>76</v>
      </c>
      <c r="AU489" s="208" t="s">
        <v>84</v>
      </c>
      <c r="AY489" s="207" t="s">
        <v>131</v>
      </c>
      <c r="BK489" s="209">
        <f>SUM(BK490:BK604)</f>
        <v>0</v>
      </c>
    </row>
    <row r="490" s="2" customFormat="1" ht="16.5" customHeight="1">
      <c r="A490" s="38"/>
      <c r="B490" s="39"/>
      <c r="C490" s="212" t="s">
        <v>923</v>
      </c>
      <c r="D490" s="212" t="s">
        <v>134</v>
      </c>
      <c r="E490" s="213" t="s">
        <v>924</v>
      </c>
      <c r="F490" s="214" t="s">
        <v>925</v>
      </c>
      <c r="G490" s="215" t="s">
        <v>208</v>
      </c>
      <c r="H490" s="216">
        <v>44.159999999999997</v>
      </c>
      <c r="I490" s="217"/>
      <c r="J490" s="218">
        <f>ROUND(I490*H490,2)</f>
        <v>0</v>
      </c>
      <c r="K490" s="214" t="s">
        <v>138</v>
      </c>
      <c r="L490" s="44"/>
      <c r="M490" s="219" t="s">
        <v>19</v>
      </c>
      <c r="N490" s="220" t="s">
        <v>48</v>
      </c>
      <c r="O490" s="84"/>
      <c r="P490" s="221">
        <f>O490*H490</f>
        <v>0</v>
      </c>
      <c r="Q490" s="221">
        <v>0.00073999999999999999</v>
      </c>
      <c r="R490" s="221">
        <f>Q490*H490</f>
        <v>0.032678399999999996</v>
      </c>
      <c r="S490" s="221">
        <v>0</v>
      </c>
      <c r="T490" s="222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3" t="s">
        <v>139</v>
      </c>
      <c r="AT490" s="223" t="s">
        <v>134</v>
      </c>
      <c r="AU490" s="223" t="s">
        <v>86</v>
      </c>
      <c r="AY490" s="17" t="s">
        <v>131</v>
      </c>
      <c r="BE490" s="224">
        <f>IF(N490="základní",J490,0)</f>
        <v>0</v>
      </c>
      <c r="BF490" s="224">
        <f>IF(N490="snížená",J490,0)</f>
        <v>0</v>
      </c>
      <c r="BG490" s="224">
        <f>IF(N490="zákl. přenesená",J490,0)</f>
        <v>0</v>
      </c>
      <c r="BH490" s="224">
        <f>IF(N490="sníž. přenesená",J490,0)</f>
        <v>0</v>
      </c>
      <c r="BI490" s="224">
        <f>IF(N490="nulová",J490,0)</f>
        <v>0</v>
      </c>
      <c r="BJ490" s="17" t="s">
        <v>84</v>
      </c>
      <c r="BK490" s="224">
        <f>ROUND(I490*H490,2)</f>
        <v>0</v>
      </c>
      <c r="BL490" s="17" t="s">
        <v>139</v>
      </c>
      <c r="BM490" s="223" t="s">
        <v>926</v>
      </c>
    </row>
    <row r="491" s="2" customFormat="1">
      <c r="A491" s="38"/>
      <c r="B491" s="39"/>
      <c r="C491" s="40"/>
      <c r="D491" s="225" t="s">
        <v>141</v>
      </c>
      <c r="E491" s="40"/>
      <c r="F491" s="226" t="s">
        <v>927</v>
      </c>
      <c r="G491" s="40"/>
      <c r="H491" s="40"/>
      <c r="I491" s="227"/>
      <c r="J491" s="40"/>
      <c r="K491" s="40"/>
      <c r="L491" s="44"/>
      <c r="M491" s="228"/>
      <c r="N491" s="229"/>
      <c r="O491" s="84"/>
      <c r="P491" s="84"/>
      <c r="Q491" s="84"/>
      <c r="R491" s="84"/>
      <c r="S491" s="84"/>
      <c r="T491" s="85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141</v>
      </c>
      <c r="AU491" s="17" t="s">
        <v>86</v>
      </c>
    </row>
    <row r="492" s="13" customFormat="1">
      <c r="A492" s="13"/>
      <c r="B492" s="230"/>
      <c r="C492" s="231"/>
      <c r="D492" s="232" t="s">
        <v>143</v>
      </c>
      <c r="E492" s="233" t="s">
        <v>19</v>
      </c>
      <c r="F492" s="234" t="s">
        <v>928</v>
      </c>
      <c r="G492" s="231"/>
      <c r="H492" s="235">
        <v>44.159999999999997</v>
      </c>
      <c r="I492" s="236"/>
      <c r="J492" s="231"/>
      <c r="K492" s="231"/>
      <c r="L492" s="237"/>
      <c r="M492" s="238"/>
      <c r="N492" s="239"/>
      <c r="O492" s="239"/>
      <c r="P492" s="239"/>
      <c r="Q492" s="239"/>
      <c r="R492" s="239"/>
      <c r="S492" s="239"/>
      <c r="T492" s="24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1" t="s">
        <v>143</v>
      </c>
      <c r="AU492" s="241" t="s">
        <v>86</v>
      </c>
      <c r="AV492" s="13" t="s">
        <v>86</v>
      </c>
      <c r="AW492" s="13" t="s">
        <v>37</v>
      </c>
      <c r="AX492" s="13" t="s">
        <v>84</v>
      </c>
      <c r="AY492" s="241" t="s">
        <v>131</v>
      </c>
    </row>
    <row r="493" s="2" customFormat="1" ht="16.5" customHeight="1">
      <c r="A493" s="38"/>
      <c r="B493" s="39"/>
      <c r="C493" s="267" t="s">
        <v>929</v>
      </c>
      <c r="D493" s="267" t="s">
        <v>295</v>
      </c>
      <c r="E493" s="268" t="s">
        <v>930</v>
      </c>
      <c r="F493" s="269" t="s">
        <v>931</v>
      </c>
      <c r="G493" s="270" t="s">
        <v>208</v>
      </c>
      <c r="H493" s="271">
        <v>44.159999999999997</v>
      </c>
      <c r="I493" s="272"/>
      <c r="J493" s="273">
        <f>ROUND(I493*H493,2)</f>
        <v>0</v>
      </c>
      <c r="K493" s="269" t="s">
        <v>518</v>
      </c>
      <c r="L493" s="274"/>
      <c r="M493" s="275" t="s">
        <v>19</v>
      </c>
      <c r="N493" s="276" t="s">
        <v>48</v>
      </c>
      <c r="O493" s="84"/>
      <c r="P493" s="221">
        <f>O493*H493</f>
        <v>0</v>
      </c>
      <c r="Q493" s="221">
        <v>0.035000000000000003</v>
      </c>
      <c r="R493" s="221">
        <f>Q493*H493</f>
        <v>1.5456000000000001</v>
      </c>
      <c r="S493" s="221">
        <v>0</v>
      </c>
      <c r="T493" s="222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3" t="s">
        <v>218</v>
      </c>
      <c r="AT493" s="223" t="s">
        <v>295</v>
      </c>
      <c r="AU493" s="223" t="s">
        <v>86</v>
      </c>
      <c r="AY493" s="17" t="s">
        <v>131</v>
      </c>
      <c r="BE493" s="224">
        <f>IF(N493="základní",J493,0)</f>
        <v>0</v>
      </c>
      <c r="BF493" s="224">
        <f>IF(N493="snížená",J493,0)</f>
        <v>0</v>
      </c>
      <c r="BG493" s="224">
        <f>IF(N493="zákl. přenesená",J493,0)</f>
        <v>0</v>
      </c>
      <c r="BH493" s="224">
        <f>IF(N493="sníž. přenesená",J493,0)</f>
        <v>0</v>
      </c>
      <c r="BI493" s="224">
        <f>IF(N493="nulová",J493,0)</f>
        <v>0</v>
      </c>
      <c r="BJ493" s="17" t="s">
        <v>84</v>
      </c>
      <c r="BK493" s="224">
        <f>ROUND(I493*H493,2)</f>
        <v>0</v>
      </c>
      <c r="BL493" s="17" t="s">
        <v>139</v>
      </c>
      <c r="BM493" s="223" t="s">
        <v>932</v>
      </c>
    </row>
    <row r="494" s="2" customFormat="1" ht="16.5" customHeight="1">
      <c r="A494" s="38"/>
      <c r="B494" s="39"/>
      <c r="C494" s="212" t="s">
        <v>933</v>
      </c>
      <c r="D494" s="212" t="s">
        <v>134</v>
      </c>
      <c r="E494" s="213" t="s">
        <v>934</v>
      </c>
      <c r="F494" s="214" t="s">
        <v>935</v>
      </c>
      <c r="G494" s="215" t="s">
        <v>137</v>
      </c>
      <c r="H494" s="216">
        <v>4</v>
      </c>
      <c r="I494" s="217"/>
      <c r="J494" s="218">
        <f>ROUND(I494*H494,2)</f>
        <v>0</v>
      </c>
      <c r="K494" s="214" t="s">
        <v>138</v>
      </c>
      <c r="L494" s="44"/>
      <c r="M494" s="219" t="s">
        <v>19</v>
      </c>
      <c r="N494" s="220" t="s">
        <v>48</v>
      </c>
      <c r="O494" s="84"/>
      <c r="P494" s="221">
        <f>O494*H494</f>
        <v>0</v>
      </c>
      <c r="Q494" s="221">
        <v>0.00069999999999999999</v>
      </c>
      <c r="R494" s="221">
        <f>Q494*H494</f>
        <v>0.0028</v>
      </c>
      <c r="S494" s="221">
        <v>0</v>
      </c>
      <c r="T494" s="222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3" t="s">
        <v>139</v>
      </c>
      <c r="AT494" s="223" t="s">
        <v>134</v>
      </c>
      <c r="AU494" s="223" t="s">
        <v>86</v>
      </c>
      <c r="AY494" s="17" t="s">
        <v>131</v>
      </c>
      <c r="BE494" s="224">
        <f>IF(N494="základní",J494,0)</f>
        <v>0</v>
      </c>
      <c r="BF494" s="224">
        <f>IF(N494="snížená",J494,0)</f>
        <v>0</v>
      </c>
      <c r="BG494" s="224">
        <f>IF(N494="zákl. přenesená",J494,0)</f>
        <v>0</v>
      </c>
      <c r="BH494" s="224">
        <f>IF(N494="sníž. přenesená",J494,0)</f>
        <v>0</v>
      </c>
      <c r="BI494" s="224">
        <f>IF(N494="nulová",J494,0)</f>
        <v>0</v>
      </c>
      <c r="BJ494" s="17" t="s">
        <v>84</v>
      </c>
      <c r="BK494" s="224">
        <f>ROUND(I494*H494,2)</f>
        <v>0</v>
      </c>
      <c r="BL494" s="17" t="s">
        <v>139</v>
      </c>
      <c r="BM494" s="223" t="s">
        <v>936</v>
      </c>
    </row>
    <row r="495" s="2" customFormat="1">
      <c r="A495" s="38"/>
      <c r="B495" s="39"/>
      <c r="C495" s="40"/>
      <c r="D495" s="225" t="s">
        <v>141</v>
      </c>
      <c r="E495" s="40"/>
      <c r="F495" s="226" t="s">
        <v>937</v>
      </c>
      <c r="G495" s="40"/>
      <c r="H495" s="40"/>
      <c r="I495" s="227"/>
      <c r="J495" s="40"/>
      <c r="K495" s="40"/>
      <c r="L495" s="44"/>
      <c r="M495" s="228"/>
      <c r="N495" s="229"/>
      <c r="O495" s="84"/>
      <c r="P495" s="84"/>
      <c r="Q495" s="84"/>
      <c r="R495" s="84"/>
      <c r="S495" s="84"/>
      <c r="T495" s="85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141</v>
      </c>
      <c r="AU495" s="17" t="s">
        <v>86</v>
      </c>
    </row>
    <row r="496" s="13" customFormat="1">
      <c r="A496" s="13"/>
      <c r="B496" s="230"/>
      <c r="C496" s="231"/>
      <c r="D496" s="232" t="s">
        <v>143</v>
      </c>
      <c r="E496" s="233" t="s">
        <v>19</v>
      </c>
      <c r="F496" s="234" t="s">
        <v>938</v>
      </c>
      <c r="G496" s="231"/>
      <c r="H496" s="235">
        <v>4</v>
      </c>
      <c r="I496" s="236"/>
      <c r="J496" s="231"/>
      <c r="K496" s="231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143</v>
      </c>
      <c r="AU496" s="241" t="s">
        <v>86</v>
      </c>
      <c r="AV496" s="13" t="s">
        <v>86</v>
      </c>
      <c r="AW496" s="13" t="s">
        <v>37</v>
      </c>
      <c r="AX496" s="13" t="s">
        <v>84</v>
      </c>
      <c r="AY496" s="241" t="s">
        <v>131</v>
      </c>
    </row>
    <row r="497" s="2" customFormat="1" ht="16.5" customHeight="1">
      <c r="A497" s="38"/>
      <c r="B497" s="39"/>
      <c r="C497" s="267" t="s">
        <v>939</v>
      </c>
      <c r="D497" s="267" t="s">
        <v>295</v>
      </c>
      <c r="E497" s="268" t="s">
        <v>940</v>
      </c>
      <c r="F497" s="269" t="s">
        <v>941</v>
      </c>
      <c r="G497" s="270" t="s">
        <v>137</v>
      </c>
      <c r="H497" s="271">
        <v>2</v>
      </c>
      <c r="I497" s="272"/>
      <c r="J497" s="273">
        <f>ROUND(I497*H497,2)</f>
        <v>0</v>
      </c>
      <c r="K497" s="269" t="s">
        <v>138</v>
      </c>
      <c r="L497" s="274"/>
      <c r="M497" s="275" t="s">
        <v>19</v>
      </c>
      <c r="N497" s="276" t="s">
        <v>48</v>
      </c>
      <c r="O497" s="84"/>
      <c r="P497" s="221">
        <f>O497*H497</f>
        <v>0</v>
      </c>
      <c r="Q497" s="221">
        <v>0.0025000000000000001</v>
      </c>
      <c r="R497" s="221">
        <f>Q497*H497</f>
        <v>0.0050000000000000001</v>
      </c>
      <c r="S497" s="221">
        <v>0</v>
      </c>
      <c r="T497" s="222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3" t="s">
        <v>218</v>
      </c>
      <c r="AT497" s="223" t="s">
        <v>295</v>
      </c>
      <c r="AU497" s="223" t="s">
        <v>86</v>
      </c>
      <c r="AY497" s="17" t="s">
        <v>131</v>
      </c>
      <c r="BE497" s="224">
        <f>IF(N497="základní",J497,0)</f>
        <v>0</v>
      </c>
      <c r="BF497" s="224">
        <f>IF(N497="snížená",J497,0)</f>
        <v>0</v>
      </c>
      <c r="BG497" s="224">
        <f>IF(N497="zákl. přenesená",J497,0)</f>
        <v>0</v>
      </c>
      <c r="BH497" s="224">
        <f>IF(N497="sníž. přenesená",J497,0)</f>
        <v>0</v>
      </c>
      <c r="BI497" s="224">
        <f>IF(N497="nulová",J497,0)</f>
        <v>0</v>
      </c>
      <c r="BJ497" s="17" t="s">
        <v>84</v>
      </c>
      <c r="BK497" s="224">
        <f>ROUND(I497*H497,2)</f>
        <v>0</v>
      </c>
      <c r="BL497" s="17" t="s">
        <v>139</v>
      </c>
      <c r="BM497" s="223" t="s">
        <v>942</v>
      </c>
    </row>
    <row r="498" s="2" customFormat="1" ht="16.5" customHeight="1">
      <c r="A498" s="38"/>
      <c r="B498" s="39"/>
      <c r="C498" s="267" t="s">
        <v>943</v>
      </c>
      <c r="D498" s="267" t="s">
        <v>295</v>
      </c>
      <c r="E498" s="268" t="s">
        <v>944</v>
      </c>
      <c r="F498" s="269" t="s">
        <v>945</v>
      </c>
      <c r="G498" s="270" t="s">
        <v>137</v>
      </c>
      <c r="H498" s="271">
        <v>2</v>
      </c>
      <c r="I498" s="272"/>
      <c r="J498" s="273">
        <f>ROUND(I498*H498,2)</f>
        <v>0</v>
      </c>
      <c r="K498" s="269" t="s">
        <v>138</v>
      </c>
      <c r="L498" s="274"/>
      <c r="M498" s="275" t="s">
        <v>19</v>
      </c>
      <c r="N498" s="276" t="s">
        <v>48</v>
      </c>
      <c r="O498" s="84"/>
      <c r="P498" s="221">
        <f>O498*H498</f>
        <v>0</v>
      </c>
      <c r="Q498" s="221">
        <v>0.0014</v>
      </c>
      <c r="R498" s="221">
        <f>Q498*H498</f>
        <v>0.0028</v>
      </c>
      <c r="S498" s="221">
        <v>0</v>
      </c>
      <c r="T498" s="222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3" t="s">
        <v>218</v>
      </c>
      <c r="AT498" s="223" t="s">
        <v>295</v>
      </c>
      <c r="AU498" s="223" t="s">
        <v>86</v>
      </c>
      <c r="AY498" s="17" t="s">
        <v>131</v>
      </c>
      <c r="BE498" s="224">
        <f>IF(N498="základní",J498,0)</f>
        <v>0</v>
      </c>
      <c r="BF498" s="224">
        <f>IF(N498="snížená",J498,0)</f>
        <v>0</v>
      </c>
      <c r="BG498" s="224">
        <f>IF(N498="zákl. přenesená",J498,0)</f>
        <v>0</v>
      </c>
      <c r="BH498" s="224">
        <f>IF(N498="sníž. přenesená",J498,0)</f>
        <v>0</v>
      </c>
      <c r="BI498" s="224">
        <f>IF(N498="nulová",J498,0)</f>
        <v>0</v>
      </c>
      <c r="BJ498" s="17" t="s">
        <v>84</v>
      </c>
      <c r="BK498" s="224">
        <f>ROUND(I498*H498,2)</f>
        <v>0</v>
      </c>
      <c r="BL498" s="17" t="s">
        <v>139</v>
      </c>
      <c r="BM498" s="223" t="s">
        <v>946</v>
      </c>
    </row>
    <row r="499" s="2" customFormat="1" ht="16.5" customHeight="1">
      <c r="A499" s="38"/>
      <c r="B499" s="39"/>
      <c r="C499" s="212" t="s">
        <v>947</v>
      </c>
      <c r="D499" s="212" t="s">
        <v>134</v>
      </c>
      <c r="E499" s="213" t="s">
        <v>948</v>
      </c>
      <c r="F499" s="214" t="s">
        <v>949</v>
      </c>
      <c r="G499" s="215" t="s">
        <v>137</v>
      </c>
      <c r="H499" s="216">
        <v>2</v>
      </c>
      <c r="I499" s="217"/>
      <c r="J499" s="218">
        <f>ROUND(I499*H499,2)</f>
        <v>0</v>
      </c>
      <c r="K499" s="214" t="s">
        <v>138</v>
      </c>
      <c r="L499" s="44"/>
      <c r="M499" s="219" t="s">
        <v>19</v>
      </c>
      <c r="N499" s="220" t="s">
        <v>48</v>
      </c>
      <c r="O499" s="84"/>
      <c r="P499" s="221">
        <f>O499*H499</f>
        <v>0</v>
      </c>
      <c r="Q499" s="221">
        <v>0.081119999999999998</v>
      </c>
      <c r="R499" s="221">
        <f>Q499*H499</f>
        <v>0.16224</v>
      </c>
      <c r="S499" s="221">
        <v>0</v>
      </c>
      <c r="T499" s="222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3" t="s">
        <v>139</v>
      </c>
      <c r="AT499" s="223" t="s">
        <v>134</v>
      </c>
      <c r="AU499" s="223" t="s">
        <v>86</v>
      </c>
      <c r="AY499" s="17" t="s">
        <v>131</v>
      </c>
      <c r="BE499" s="224">
        <f>IF(N499="základní",J499,0)</f>
        <v>0</v>
      </c>
      <c r="BF499" s="224">
        <f>IF(N499="snížená",J499,0)</f>
        <v>0</v>
      </c>
      <c r="BG499" s="224">
        <f>IF(N499="zákl. přenesená",J499,0)</f>
        <v>0</v>
      </c>
      <c r="BH499" s="224">
        <f>IF(N499="sníž. přenesená",J499,0)</f>
        <v>0</v>
      </c>
      <c r="BI499" s="224">
        <f>IF(N499="nulová",J499,0)</f>
        <v>0</v>
      </c>
      <c r="BJ499" s="17" t="s">
        <v>84</v>
      </c>
      <c r="BK499" s="224">
        <f>ROUND(I499*H499,2)</f>
        <v>0</v>
      </c>
      <c r="BL499" s="17" t="s">
        <v>139</v>
      </c>
      <c r="BM499" s="223" t="s">
        <v>950</v>
      </c>
    </row>
    <row r="500" s="2" customFormat="1">
      <c r="A500" s="38"/>
      <c r="B500" s="39"/>
      <c r="C500" s="40"/>
      <c r="D500" s="225" t="s">
        <v>141</v>
      </c>
      <c r="E500" s="40"/>
      <c r="F500" s="226" t="s">
        <v>951</v>
      </c>
      <c r="G500" s="40"/>
      <c r="H500" s="40"/>
      <c r="I500" s="227"/>
      <c r="J500" s="40"/>
      <c r="K500" s="40"/>
      <c r="L500" s="44"/>
      <c r="M500" s="228"/>
      <c r="N500" s="229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141</v>
      </c>
      <c r="AU500" s="17" t="s">
        <v>86</v>
      </c>
    </row>
    <row r="501" s="2" customFormat="1" ht="16.5" customHeight="1">
      <c r="A501" s="38"/>
      <c r="B501" s="39"/>
      <c r="C501" s="212" t="s">
        <v>952</v>
      </c>
      <c r="D501" s="212" t="s">
        <v>134</v>
      </c>
      <c r="E501" s="213" t="s">
        <v>953</v>
      </c>
      <c r="F501" s="214" t="s">
        <v>954</v>
      </c>
      <c r="G501" s="215" t="s">
        <v>137</v>
      </c>
      <c r="H501" s="216">
        <v>2</v>
      </c>
      <c r="I501" s="217"/>
      <c r="J501" s="218">
        <f>ROUND(I501*H501,2)</f>
        <v>0</v>
      </c>
      <c r="K501" s="214" t="s">
        <v>138</v>
      </c>
      <c r="L501" s="44"/>
      <c r="M501" s="219" t="s">
        <v>19</v>
      </c>
      <c r="N501" s="220" t="s">
        <v>48</v>
      </c>
      <c r="O501" s="84"/>
      <c r="P501" s="221">
        <f>O501*H501</f>
        <v>0</v>
      </c>
      <c r="Q501" s="221">
        <v>0.10940999999999999</v>
      </c>
      <c r="R501" s="221">
        <f>Q501*H501</f>
        <v>0.21881999999999999</v>
      </c>
      <c r="S501" s="221">
        <v>0</v>
      </c>
      <c r="T501" s="222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3" t="s">
        <v>139</v>
      </c>
      <c r="AT501" s="223" t="s">
        <v>134</v>
      </c>
      <c r="AU501" s="223" t="s">
        <v>86</v>
      </c>
      <c r="AY501" s="17" t="s">
        <v>131</v>
      </c>
      <c r="BE501" s="224">
        <f>IF(N501="základní",J501,0)</f>
        <v>0</v>
      </c>
      <c r="BF501" s="224">
        <f>IF(N501="snížená",J501,0)</f>
        <v>0</v>
      </c>
      <c r="BG501" s="224">
        <f>IF(N501="zákl. přenesená",J501,0)</f>
        <v>0</v>
      </c>
      <c r="BH501" s="224">
        <f>IF(N501="sníž. přenesená",J501,0)</f>
        <v>0</v>
      </c>
      <c r="BI501" s="224">
        <f>IF(N501="nulová",J501,0)</f>
        <v>0</v>
      </c>
      <c r="BJ501" s="17" t="s">
        <v>84</v>
      </c>
      <c r="BK501" s="224">
        <f>ROUND(I501*H501,2)</f>
        <v>0</v>
      </c>
      <c r="BL501" s="17" t="s">
        <v>139</v>
      </c>
      <c r="BM501" s="223" t="s">
        <v>955</v>
      </c>
    </row>
    <row r="502" s="2" customFormat="1">
      <c r="A502" s="38"/>
      <c r="B502" s="39"/>
      <c r="C502" s="40"/>
      <c r="D502" s="225" t="s">
        <v>141</v>
      </c>
      <c r="E502" s="40"/>
      <c r="F502" s="226" t="s">
        <v>956</v>
      </c>
      <c r="G502" s="40"/>
      <c r="H502" s="40"/>
      <c r="I502" s="227"/>
      <c r="J502" s="40"/>
      <c r="K502" s="40"/>
      <c r="L502" s="44"/>
      <c r="M502" s="228"/>
      <c r="N502" s="229"/>
      <c r="O502" s="84"/>
      <c r="P502" s="84"/>
      <c r="Q502" s="84"/>
      <c r="R502" s="84"/>
      <c r="S502" s="84"/>
      <c r="T502" s="85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141</v>
      </c>
      <c r="AU502" s="17" t="s">
        <v>86</v>
      </c>
    </row>
    <row r="503" s="13" customFormat="1">
      <c r="A503" s="13"/>
      <c r="B503" s="230"/>
      <c r="C503" s="231"/>
      <c r="D503" s="232" t="s">
        <v>143</v>
      </c>
      <c r="E503" s="233" t="s">
        <v>19</v>
      </c>
      <c r="F503" s="234" t="s">
        <v>957</v>
      </c>
      <c r="G503" s="231"/>
      <c r="H503" s="235">
        <v>2</v>
      </c>
      <c r="I503" s="236"/>
      <c r="J503" s="231"/>
      <c r="K503" s="231"/>
      <c r="L503" s="237"/>
      <c r="M503" s="238"/>
      <c r="N503" s="239"/>
      <c r="O503" s="239"/>
      <c r="P503" s="239"/>
      <c r="Q503" s="239"/>
      <c r="R503" s="239"/>
      <c r="S503" s="239"/>
      <c r="T503" s="24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1" t="s">
        <v>143</v>
      </c>
      <c r="AU503" s="241" t="s">
        <v>86</v>
      </c>
      <c r="AV503" s="13" t="s">
        <v>86</v>
      </c>
      <c r="AW503" s="13" t="s">
        <v>37</v>
      </c>
      <c r="AX503" s="13" t="s">
        <v>84</v>
      </c>
      <c r="AY503" s="241" t="s">
        <v>131</v>
      </c>
    </row>
    <row r="504" s="2" customFormat="1" ht="16.5" customHeight="1">
      <c r="A504" s="38"/>
      <c r="B504" s="39"/>
      <c r="C504" s="267" t="s">
        <v>958</v>
      </c>
      <c r="D504" s="267" t="s">
        <v>295</v>
      </c>
      <c r="E504" s="268" t="s">
        <v>959</v>
      </c>
      <c r="F504" s="269" t="s">
        <v>960</v>
      </c>
      <c r="G504" s="270" t="s">
        <v>137</v>
      </c>
      <c r="H504" s="271">
        <v>2</v>
      </c>
      <c r="I504" s="272"/>
      <c r="J504" s="273">
        <f>ROUND(I504*H504,2)</f>
        <v>0</v>
      </c>
      <c r="K504" s="269" t="s">
        <v>138</v>
      </c>
      <c r="L504" s="274"/>
      <c r="M504" s="275" t="s">
        <v>19</v>
      </c>
      <c r="N504" s="276" t="s">
        <v>48</v>
      </c>
      <c r="O504" s="84"/>
      <c r="P504" s="221">
        <f>O504*H504</f>
        <v>0</v>
      </c>
      <c r="Q504" s="221">
        <v>0.0061000000000000004</v>
      </c>
      <c r="R504" s="221">
        <f>Q504*H504</f>
        <v>0.012200000000000001</v>
      </c>
      <c r="S504" s="221">
        <v>0</v>
      </c>
      <c r="T504" s="222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3" t="s">
        <v>218</v>
      </c>
      <c r="AT504" s="223" t="s">
        <v>295</v>
      </c>
      <c r="AU504" s="223" t="s">
        <v>86</v>
      </c>
      <c r="AY504" s="17" t="s">
        <v>131</v>
      </c>
      <c r="BE504" s="224">
        <f>IF(N504="základní",J504,0)</f>
        <v>0</v>
      </c>
      <c r="BF504" s="224">
        <f>IF(N504="snížená",J504,0)</f>
        <v>0</v>
      </c>
      <c r="BG504" s="224">
        <f>IF(N504="zákl. přenesená",J504,0)</f>
        <v>0</v>
      </c>
      <c r="BH504" s="224">
        <f>IF(N504="sníž. přenesená",J504,0)</f>
        <v>0</v>
      </c>
      <c r="BI504" s="224">
        <f>IF(N504="nulová",J504,0)</f>
        <v>0</v>
      </c>
      <c r="BJ504" s="17" t="s">
        <v>84</v>
      </c>
      <c r="BK504" s="224">
        <f>ROUND(I504*H504,2)</f>
        <v>0</v>
      </c>
      <c r="BL504" s="17" t="s">
        <v>139</v>
      </c>
      <c r="BM504" s="223" t="s">
        <v>961</v>
      </c>
    </row>
    <row r="505" s="2" customFormat="1" ht="24.15" customHeight="1">
      <c r="A505" s="38"/>
      <c r="B505" s="39"/>
      <c r="C505" s="212" t="s">
        <v>962</v>
      </c>
      <c r="D505" s="212" t="s">
        <v>134</v>
      </c>
      <c r="E505" s="213" t="s">
        <v>963</v>
      </c>
      <c r="F505" s="214" t="s">
        <v>964</v>
      </c>
      <c r="G505" s="215" t="s">
        <v>208</v>
      </c>
      <c r="H505" s="216">
        <v>55.508000000000003</v>
      </c>
      <c r="I505" s="217"/>
      <c r="J505" s="218">
        <f>ROUND(I505*H505,2)</f>
        <v>0</v>
      </c>
      <c r="K505" s="214" t="s">
        <v>138</v>
      </c>
      <c r="L505" s="44"/>
      <c r="M505" s="219" t="s">
        <v>19</v>
      </c>
      <c r="N505" s="220" t="s">
        <v>48</v>
      </c>
      <c r="O505" s="84"/>
      <c r="P505" s="221">
        <f>O505*H505</f>
        <v>0</v>
      </c>
      <c r="Q505" s="221">
        <v>0.15540000000000001</v>
      </c>
      <c r="R505" s="221">
        <f>Q505*H505</f>
        <v>8.6259432000000018</v>
      </c>
      <c r="S505" s="221">
        <v>0</v>
      </c>
      <c r="T505" s="222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3" t="s">
        <v>139</v>
      </c>
      <c r="AT505" s="223" t="s">
        <v>134</v>
      </c>
      <c r="AU505" s="223" t="s">
        <v>86</v>
      </c>
      <c r="AY505" s="17" t="s">
        <v>131</v>
      </c>
      <c r="BE505" s="224">
        <f>IF(N505="základní",J505,0)</f>
        <v>0</v>
      </c>
      <c r="BF505" s="224">
        <f>IF(N505="snížená",J505,0)</f>
        <v>0</v>
      </c>
      <c r="BG505" s="224">
        <f>IF(N505="zákl. přenesená",J505,0)</f>
        <v>0</v>
      </c>
      <c r="BH505" s="224">
        <f>IF(N505="sníž. přenesená",J505,0)</f>
        <v>0</v>
      </c>
      <c r="BI505" s="224">
        <f>IF(N505="nulová",J505,0)</f>
        <v>0</v>
      </c>
      <c r="BJ505" s="17" t="s">
        <v>84</v>
      </c>
      <c r="BK505" s="224">
        <f>ROUND(I505*H505,2)</f>
        <v>0</v>
      </c>
      <c r="BL505" s="17" t="s">
        <v>139</v>
      </c>
      <c r="BM505" s="223" t="s">
        <v>965</v>
      </c>
    </row>
    <row r="506" s="2" customFormat="1">
      <c r="A506" s="38"/>
      <c r="B506" s="39"/>
      <c r="C506" s="40"/>
      <c r="D506" s="225" t="s">
        <v>141</v>
      </c>
      <c r="E506" s="40"/>
      <c r="F506" s="226" t="s">
        <v>966</v>
      </c>
      <c r="G506" s="40"/>
      <c r="H506" s="40"/>
      <c r="I506" s="227"/>
      <c r="J506" s="40"/>
      <c r="K506" s="40"/>
      <c r="L506" s="44"/>
      <c r="M506" s="228"/>
      <c r="N506" s="229"/>
      <c r="O506" s="84"/>
      <c r="P506" s="84"/>
      <c r="Q506" s="84"/>
      <c r="R506" s="84"/>
      <c r="S506" s="84"/>
      <c r="T506" s="85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141</v>
      </c>
      <c r="AU506" s="17" t="s">
        <v>86</v>
      </c>
    </row>
    <row r="507" s="13" customFormat="1">
      <c r="A507" s="13"/>
      <c r="B507" s="230"/>
      <c r="C507" s="231"/>
      <c r="D507" s="232" t="s">
        <v>143</v>
      </c>
      <c r="E507" s="233" t="s">
        <v>19</v>
      </c>
      <c r="F507" s="234" t="s">
        <v>967</v>
      </c>
      <c r="G507" s="231"/>
      <c r="H507" s="235">
        <v>55.508000000000003</v>
      </c>
      <c r="I507" s="236"/>
      <c r="J507" s="231"/>
      <c r="K507" s="231"/>
      <c r="L507" s="237"/>
      <c r="M507" s="238"/>
      <c r="N507" s="239"/>
      <c r="O507" s="239"/>
      <c r="P507" s="239"/>
      <c r="Q507" s="239"/>
      <c r="R507" s="239"/>
      <c r="S507" s="239"/>
      <c r="T507" s="24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1" t="s">
        <v>143</v>
      </c>
      <c r="AU507" s="241" t="s">
        <v>86</v>
      </c>
      <c r="AV507" s="13" t="s">
        <v>86</v>
      </c>
      <c r="AW507" s="13" t="s">
        <v>37</v>
      </c>
      <c r="AX507" s="13" t="s">
        <v>84</v>
      </c>
      <c r="AY507" s="241" t="s">
        <v>131</v>
      </c>
    </row>
    <row r="508" s="2" customFormat="1" ht="16.5" customHeight="1">
      <c r="A508" s="38"/>
      <c r="B508" s="39"/>
      <c r="C508" s="267" t="s">
        <v>968</v>
      </c>
      <c r="D508" s="267" t="s">
        <v>295</v>
      </c>
      <c r="E508" s="268" t="s">
        <v>969</v>
      </c>
      <c r="F508" s="269" t="s">
        <v>970</v>
      </c>
      <c r="G508" s="270" t="s">
        <v>208</v>
      </c>
      <c r="H508" s="271">
        <v>56.618000000000002</v>
      </c>
      <c r="I508" s="272"/>
      <c r="J508" s="273">
        <f>ROUND(I508*H508,2)</f>
        <v>0</v>
      </c>
      <c r="K508" s="269" t="s">
        <v>138</v>
      </c>
      <c r="L508" s="274"/>
      <c r="M508" s="275" t="s">
        <v>19</v>
      </c>
      <c r="N508" s="276" t="s">
        <v>48</v>
      </c>
      <c r="O508" s="84"/>
      <c r="P508" s="221">
        <f>O508*H508</f>
        <v>0</v>
      </c>
      <c r="Q508" s="221">
        <v>0.080000000000000002</v>
      </c>
      <c r="R508" s="221">
        <f>Q508*H508</f>
        <v>4.5294400000000001</v>
      </c>
      <c r="S508" s="221">
        <v>0</v>
      </c>
      <c r="T508" s="222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3" t="s">
        <v>218</v>
      </c>
      <c r="AT508" s="223" t="s">
        <v>295</v>
      </c>
      <c r="AU508" s="223" t="s">
        <v>86</v>
      </c>
      <c r="AY508" s="17" t="s">
        <v>131</v>
      </c>
      <c r="BE508" s="224">
        <f>IF(N508="základní",J508,0)</f>
        <v>0</v>
      </c>
      <c r="BF508" s="224">
        <f>IF(N508="snížená",J508,0)</f>
        <v>0</v>
      </c>
      <c r="BG508" s="224">
        <f>IF(N508="zákl. přenesená",J508,0)</f>
        <v>0</v>
      </c>
      <c r="BH508" s="224">
        <f>IF(N508="sníž. přenesená",J508,0)</f>
        <v>0</v>
      </c>
      <c r="BI508" s="224">
        <f>IF(N508="nulová",J508,0)</f>
        <v>0</v>
      </c>
      <c r="BJ508" s="17" t="s">
        <v>84</v>
      </c>
      <c r="BK508" s="224">
        <f>ROUND(I508*H508,2)</f>
        <v>0</v>
      </c>
      <c r="BL508" s="17" t="s">
        <v>139</v>
      </c>
      <c r="BM508" s="223" t="s">
        <v>971</v>
      </c>
    </row>
    <row r="509" s="13" customFormat="1">
      <c r="A509" s="13"/>
      <c r="B509" s="230"/>
      <c r="C509" s="231"/>
      <c r="D509" s="232" t="s">
        <v>143</v>
      </c>
      <c r="E509" s="231"/>
      <c r="F509" s="234" t="s">
        <v>972</v>
      </c>
      <c r="G509" s="231"/>
      <c r="H509" s="235">
        <v>56.618000000000002</v>
      </c>
      <c r="I509" s="236"/>
      <c r="J509" s="231"/>
      <c r="K509" s="231"/>
      <c r="L509" s="237"/>
      <c r="M509" s="238"/>
      <c r="N509" s="239"/>
      <c r="O509" s="239"/>
      <c r="P509" s="239"/>
      <c r="Q509" s="239"/>
      <c r="R509" s="239"/>
      <c r="S509" s="239"/>
      <c r="T509" s="24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1" t="s">
        <v>143</v>
      </c>
      <c r="AU509" s="241" t="s">
        <v>86</v>
      </c>
      <c r="AV509" s="13" t="s">
        <v>86</v>
      </c>
      <c r="AW509" s="13" t="s">
        <v>4</v>
      </c>
      <c r="AX509" s="13" t="s">
        <v>84</v>
      </c>
      <c r="AY509" s="241" t="s">
        <v>131</v>
      </c>
    </row>
    <row r="510" s="2" customFormat="1" ht="24.15" customHeight="1">
      <c r="A510" s="38"/>
      <c r="B510" s="39"/>
      <c r="C510" s="212" t="s">
        <v>973</v>
      </c>
      <c r="D510" s="212" t="s">
        <v>134</v>
      </c>
      <c r="E510" s="213" t="s">
        <v>974</v>
      </c>
      <c r="F510" s="214" t="s">
        <v>975</v>
      </c>
      <c r="G510" s="215" t="s">
        <v>208</v>
      </c>
      <c r="H510" s="216">
        <v>19.895</v>
      </c>
      <c r="I510" s="217"/>
      <c r="J510" s="218">
        <f>ROUND(I510*H510,2)</f>
        <v>0</v>
      </c>
      <c r="K510" s="214" t="s">
        <v>138</v>
      </c>
      <c r="L510" s="44"/>
      <c r="M510" s="219" t="s">
        <v>19</v>
      </c>
      <c r="N510" s="220" t="s">
        <v>48</v>
      </c>
      <c r="O510" s="84"/>
      <c r="P510" s="221">
        <f>O510*H510</f>
        <v>0</v>
      </c>
      <c r="Q510" s="221">
        <v>0.1295</v>
      </c>
      <c r="R510" s="221">
        <f>Q510*H510</f>
        <v>2.5764024999999999</v>
      </c>
      <c r="S510" s="221">
        <v>0</v>
      </c>
      <c r="T510" s="222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3" t="s">
        <v>139</v>
      </c>
      <c r="AT510" s="223" t="s">
        <v>134</v>
      </c>
      <c r="AU510" s="223" t="s">
        <v>86</v>
      </c>
      <c r="AY510" s="17" t="s">
        <v>131</v>
      </c>
      <c r="BE510" s="224">
        <f>IF(N510="základní",J510,0)</f>
        <v>0</v>
      </c>
      <c r="BF510" s="224">
        <f>IF(N510="snížená",J510,0)</f>
        <v>0</v>
      </c>
      <c r="BG510" s="224">
        <f>IF(N510="zákl. přenesená",J510,0)</f>
        <v>0</v>
      </c>
      <c r="BH510" s="224">
        <f>IF(N510="sníž. přenesená",J510,0)</f>
        <v>0</v>
      </c>
      <c r="BI510" s="224">
        <f>IF(N510="nulová",J510,0)</f>
        <v>0</v>
      </c>
      <c r="BJ510" s="17" t="s">
        <v>84</v>
      </c>
      <c r="BK510" s="224">
        <f>ROUND(I510*H510,2)</f>
        <v>0</v>
      </c>
      <c r="BL510" s="17" t="s">
        <v>139</v>
      </c>
      <c r="BM510" s="223" t="s">
        <v>976</v>
      </c>
    </row>
    <row r="511" s="2" customFormat="1">
      <c r="A511" s="38"/>
      <c r="B511" s="39"/>
      <c r="C511" s="40"/>
      <c r="D511" s="225" t="s">
        <v>141</v>
      </c>
      <c r="E511" s="40"/>
      <c r="F511" s="226" t="s">
        <v>977</v>
      </c>
      <c r="G511" s="40"/>
      <c r="H511" s="40"/>
      <c r="I511" s="227"/>
      <c r="J511" s="40"/>
      <c r="K511" s="40"/>
      <c r="L511" s="44"/>
      <c r="M511" s="228"/>
      <c r="N511" s="229"/>
      <c r="O511" s="84"/>
      <c r="P511" s="84"/>
      <c r="Q511" s="84"/>
      <c r="R511" s="84"/>
      <c r="S511" s="84"/>
      <c r="T511" s="85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141</v>
      </c>
      <c r="AU511" s="17" t="s">
        <v>86</v>
      </c>
    </row>
    <row r="512" s="13" customFormat="1">
      <c r="A512" s="13"/>
      <c r="B512" s="230"/>
      <c r="C512" s="231"/>
      <c r="D512" s="232" t="s">
        <v>143</v>
      </c>
      <c r="E512" s="233" t="s">
        <v>19</v>
      </c>
      <c r="F512" s="234" t="s">
        <v>978</v>
      </c>
      <c r="G512" s="231"/>
      <c r="H512" s="235">
        <v>19.895</v>
      </c>
      <c r="I512" s="236"/>
      <c r="J512" s="231"/>
      <c r="K512" s="231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143</v>
      </c>
      <c r="AU512" s="241" t="s">
        <v>86</v>
      </c>
      <c r="AV512" s="13" t="s">
        <v>86</v>
      </c>
      <c r="AW512" s="13" t="s">
        <v>37</v>
      </c>
      <c r="AX512" s="13" t="s">
        <v>84</v>
      </c>
      <c r="AY512" s="241" t="s">
        <v>131</v>
      </c>
    </row>
    <row r="513" s="2" customFormat="1" ht="16.5" customHeight="1">
      <c r="A513" s="38"/>
      <c r="B513" s="39"/>
      <c r="C513" s="267" t="s">
        <v>979</v>
      </c>
      <c r="D513" s="267" t="s">
        <v>295</v>
      </c>
      <c r="E513" s="268" t="s">
        <v>980</v>
      </c>
      <c r="F513" s="269" t="s">
        <v>981</v>
      </c>
      <c r="G513" s="270" t="s">
        <v>208</v>
      </c>
      <c r="H513" s="271">
        <v>20.292999999999999</v>
      </c>
      <c r="I513" s="272"/>
      <c r="J513" s="273">
        <f>ROUND(I513*H513,2)</f>
        <v>0</v>
      </c>
      <c r="K513" s="269" t="s">
        <v>138</v>
      </c>
      <c r="L513" s="274"/>
      <c r="M513" s="275" t="s">
        <v>19</v>
      </c>
      <c r="N513" s="276" t="s">
        <v>48</v>
      </c>
      <c r="O513" s="84"/>
      <c r="P513" s="221">
        <f>O513*H513</f>
        <v>0</v>
      </c>
      <c r="Q513" s="221">
        <v>0.056120000000000003</v>
      </c>
      <c r="R513" s="221">
        <f>Q513*H513</f>
        <v>1.13884316</v>
      </c>
      <c r="S513" s="221">
        <v>0</v>
      </c>
      <c r="T513" s="222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3" t="s">
        <v>218</v>
      </c>
      <c r="AT513" s="223" t="s">
        <v>295</v>
      </c>
      <c r="AU513" s="223" t="s">
        <v>86</v>
      </c>
      <c r="AY513" s="17" t="s">
        <v>131</v>
      </c>
      <c r="BE513" s="224">
        <f>IF(N513="základní",J513,0)</f>
        <v>0</v>
      </c>
      <c r="BF513" s="224">
        <f>IF(N513="snížená",J513,0)</f>
        <v>0</v>
      </c>
      <c r="BG513" s="224">
        <f>IF(N513="zákl. přenesená",J513,0)</f>
        <v>0</v>
      </c>
      <c r="BH513" s="224">
        <f>IF(N513="sníž. přenesená",J513,0)</f>
        <v>0</v>
      </c>
      <c r="BI513" s="224">
        <f>IF(N513="nulová",J513,0)</f>
        <v>0</v>
      </c>
      <c r="BJ513" s="17" t="s">
        <v>84</v>
      </c>
      <c r="BK513" s="224">
        <f>ROUND(I513*H513,2)</f>
        <v>0</v>
      </c>
      <c r="BL513" s="17" t="s">
        <v>139</v>
      </c>
      <c r="BM513" s="223" t="s">
        <v>982</v>
      </c>
    </row>
    <row r="514" s="13" customFormat="1">
      <c r="A514" s="13"/>
      <c r="B514" s="230"/>
      <c r="C514" s="231"/>
      <c r="D514" s="232" t="s">
        <v>143</v>
      </c>
      <c r="E514" s="231"/>
      <c r="F514" s="234" t="s">
        <v>983</v>
      </c>
      <c r="G514" s="231"/>
      <c r="H514" s="235">
        <v>20.292999999999999</v>
      </c>
      <c r="I514" s="236"/>
      <c r="J514" s="231"/>
      <c r="K514" s="231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143</v>
      </c>
      <c r="AU514" s="241" t="s">
        <v>86</v>
      </c>
      <c r="AV514" s="13" t="s">
        <v>86</v>
      </c>
      <c r="AW514" s="13" t="s">
        <v>4</v>
      </c>
      <c r="AX514" s="13" t="s">
        <v>84</v>
      </c>
      <c r="AY514" s="241" t="s">
        <v>131</v>
      </c>
    </row>
    <row r="515" s="2" customFormat="1" ht="21.75" customHeight="1">
      <c r="A515" s="38"/>
      <c r="B515" s="39"/>
      <c r="C515" s="212" t="s">
        <v>984</v>
      </c>
      <c r="D515" s="212" t="s">
        <v>134</v>
      </c>
      <c r="E515" s="213" t="s">
        <v>985</v>
      </c>
      <c r="F515" s="214" t="s">
        <v>986</v>
      </c>
      <c r="G515" s="215" t="s">
        <v>208</v>
      </c>
      <c r="H515" s="216">
        <v>74.438000000000002</v>
      </c>
      <c r="I515" s="217"/>
      <c r="J515" s="218">
        <f>ROUND(I515*H515,2)</f>
        <v>0</v>
      </c>
      <c r="K515" s="214" t="s">
        <v>138</v>
      </c>
      <c r="L515" s="44"/>
      <c r="M515" s="219" t="s">
        <v>19</v>
      </c>
      <c r="N515" s="220" t="s">
        <v>48</v>
      </c>
      <c r="O515" s="84"/>
      <c r="P515" s="221">
        <f>O515*H515</f>
        <v>0</v>
      </c>
      <c r="Q515" s="221">
        <v>1.0000000000000001E-05</v>
      </c>
      <c r="R515" s="221">
        <f>Q515*H515</f>
        <v>0.00074438000000000011</v>
      </c>
      <c r="S515" s="221">
        <v>0</v>
      </c>
      <c r="T515" s="222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3" t="s">
        <v>139</v>
      </c>
      <c r="AT515" s="223" t="s">
        <v>134</v>
      </c>
      <c r="AU515" s="223" t="s">
        <v>86</v>
      </c>
      <c r="AY515" s="17" t="s">
        <v>131</v>
      </c>
      <c r="BE515" s="224">
        <f>IF(N515="základní",J515,0)</f>
        <v>0</v>
      </c>
      <c r="BF515" s="224">
        <f>IF(N515="snížená",J515,0)</f>
        <v>0</v>
      </c>
      <c r="BG515" s="224">
        <f>IF(N515="zákl. přenesená",J515,0)</f>
        <v>0</v>
      </c>
      <c r="BH515" s="224">
        <f>IF(N515="sníž. přenesená",J515,0)</f>
        <v>0</v>
      </c>
      <c r="BI515" s="224">
        <f>IF(N515="nulová",J515,0)</f>
        <v>0</v>
      </c>
      <c r="BJ515" s="17" t="s">
        <v>84</v>
      </c>
      <c r="BK515" s="224">
        <f>ROUND(I515*H515,2)</f>
        <v>0</v>
      </c>
      <c r="BL515" s="17" t="s">
        <v>139</v>
      </c>
      <c r="BM515" s="223" t="s">
        <v>987</v>
      </c>
    </row>
    <row r="516" s="2" customFormat="1">
      <c r="A516" s="38"/>
      <c r="B516" s="39"/>
      <c r="C516" s="40"/>
      <c r="D516" s="225" t="s">
        <v>141</v>
      </c>
      <c r="E516" s="40"/>
      <c r="F516" s="226" t="s">
        <v>988</v>
      </c>
      <c r="G516" s="40"/>
      <c r="H516" s="40"/>
      <c r="I516" s="227"/>
      <c r="J516" s="40"/>
      <c r="K516" s="40"/>
      <c r="L516" s="44"/>
      <c r="M516" s="228"/>
      <c r="N516" s="229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141</v>
      </c>
      <c r="AU516" s="17" t="s">
        <v>86</v>
      </c>
    </row>
    <row r="517" s="15" customFormat="1">
      <c r="A517" s="15"/>
      <c r="B517" s="256"/>
      <c r="C517" s="257"/>
      <c r="D517" s="232" t="s">
        <v>143</v>
      </c>
      <c r="E517" s="258" t="s">
        <v>19</v>
      </c>
      <c r="F517" s="259" t="s">
        <v>989</v>
      </c>
      <c r="G517" s="257"/>
      <c r="H517" s="258" t="s">
        <v>19</v>
      </c>
      <c r="I517" s="260"/>
      <c r="J517" s="257"/>
      <c r="K517" s="257"/>
      <c r="L517" s="261"/>
      <c r="M517" s="262"/>
      <c r="N517" s="263"/>
      <c r="O517" s="263"/>
      <c r="P517" s="263"/>
      <c r="Q517" s="263"/>
      <c r="R517" s="263"/>
      <c r="S517" s="263"/>
      <c r="T517" s="264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5" t="s">
        <v>143</v>
      </c>
      <c r="AU517" s="265" t="s">
        <v>86</v>
      </c>
      <c r="AV517" s="15" t="s">
        <v>84</v>
      </c>
      <c r="AW517" s="15" t="s">
        <v>37</v>
      </c>
      <c r="AX517" s="15" t="s">
        <v>77</v>
      </c>
      <c r="AY517" s="265" t="s">
        <v>131</v>
      </c>
    </row>
    <row r="518" s="13" customFormat="1">
      <c r="A518" s="13"/>
      <c r="B518" s="230"/>
      <c r="C518" s="231"/>
      <c r="D518" s="232" t="s">
        <v>143</v>
      </c>
      <c r="E518" s="233" t="s">
        <v>19</v>
      </c>
      <c r="F518" s="234" t="s">
        <v>990</v>
      </c>
      <c r="G518" s="231"/>
      <c r="H518" s="235">
        <v>29.172000000000001</v>
      </c>
      <c r="I518" s="236"/>
      <c r="J518" s="231"/>
      <c r="K518" s="231"/>
      <c r="L518" s="237"/>
      <c r="M518" s="238"/>
      <c r="N518" s="239"/>
      <c r="O518" s="239"/>
      <c r="P518" s="239"/>
      <c r="Q518" s="239"/>
      <c r="R518" s="239"/>
      <c r="S518" s="239"/>
      <c r="T518" s="24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1" t="s">
        <v>143</v>
      </c>
      <c r="AU518" s="241" t="s">
        <v>86</v>
      </c>
      <c r="AV518" s="13" t="s">
        <v>86</v>
      </c>
      <c r="AW518" s="13" t="s">
        <v>37</v>
      </c>
      <c r="AX518" s="13" t="s">
        <v>77</v>
      </c>
      <c r="AY518" s="241" t="s">
        <v>131</v>
      </c>
    </row>
    <row r="519" s="15" customFormat="1">
      <c r="A519" s="15"/>
      <c r="B519" s="256"/>
      <c r="C519" s="257"/>
      <c r="D519" s="232" t="s">
        <v>143</v>
      </c>
      <c r="E519" s="258" t="s">
        <v>19</v>
      </c>
      <c r="F519" s="259" t="s">
        <v>991</v>
      </c>
      <c r="G519" s="257"/>
      <c r="H519" s="258" t="s">
        <v>19</v>
      </c>
      <c r="I519" s="260"/>
      <c r="J519" s="257"/>
      <c r="K519" s="257"/>
      <c r="L519" s="261"/>
      <c r="M519" s="262"/>
      <c r="N519" s="263"/>
      <c r="O519" s="263"/>
      <c r="P519" s="263"/>
      <c r="Q519" s="263"/>
      <c r="R519" s="263"/>
      <c r="S519" s="263"/>
      <c r="T519" s="264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5" t="s">
        <v>143</v>
      </c>
      <c r="AU519" s="265" t="s">
        <v>86</v>
      </c>
      <c r="AV519" s="15" t="s">
        <v>84</v>
      </c>
      <c r="AW519" s="15" t="s">
        <v>37</v>
      </c>
      <c r="AX519" s="15" t="s">
        <v>77</v>
      </c>
      <c r="AY519" s="265" t="s">
        <v>131</v>
      </c>
    </row>
    <row r="520" s="13" customFormat="1">
      <c r="A520" s="13"/>
      <c r="B520" s="230"/>
      <c r="C520" s="231"/>
      <c r="D520" s="232" t="s">
        <v>143</v>
      </c>
      <c r="E520" s="233" t="s">
        <v>19</v>
      </c>
      <c r="F520" s="234" t="s">
        <v>992</v>
      </c>
      <c r="G520" s="231"/>
      <c r="H520" s="235">
        <v>45.265999999999998</v>
      </c>
      <c r="I520" s="236"/>
      <c r="J520" s="231"/>
      <c r="K520" s="231"/>
      <c r="L520" s="237"/>
      <c r="M520" s="238"/>
      <c r="N520" s="239"/>
      <c r="O520" s="239"/>
      <c r="P520" s="239"/>
      <c r="Q520" s="239"/>
      <c r="R520" s="239"/>
      <c r="S520" s="239"/>
      <c r="T520" s="24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1" t="s">
        <v>143</v>
      </c>
      <c r="AU520" s="241" t="s">
        <v>86</v>
      </c>
      <c r="AV520" s="13" t="s">
        <v>86</v>
      </c>
      <c r="AW520" s="13" t="s">
        <v>37</v>
      </c>
      <c r="AX520" s="13" t="s">
        <v>77</v>
      </c>
      <c r="AY520" s="241" t="s">
        <v>131</v>
      </c>
    </row>
    <row r="521" s="14" customFormat="1">
      <c r="A521" s="14"/>
      <c r="B521" s="242"/>
      <c r="C521" s="243"/>
      <c r="D521" s="232" t="s">
        <v>143</v>
      </c>
      <c r="E521" s="244" t="s">
        <v>19</v>
      </c>
      <c r="F521" s="245" t="s">
        <v>146</v>
      </c>
      <c r="G521" s="243"/>
      <c r="H521" s="246">
        <v>74.438000000000002</v>
      </c>
      <c r="I521" s="247"/>
      <c r="J521" s="243"/>
      <c r="K521" s="243"/>
      <c r="L521" s="248"/>
      <c r="M521" s="249"/>
      <c r="N521" s="250"/>
      <c r="O521" s="250"/>
      <c r="P521" s="250"/>
      <c r="Q521" s="250"/>
      <c r="R521" s="250"/>
      <c r="S521" s="250"/>
      <c r="T521" s="25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2" t="s">
        <v>143</v>
      </c>
      <c r="AU521" s="252" t="s">
        <v>86</v>
      </c>
      <c r="AV521" s="14" t="s">
        <v>139</v>
      </c>
      <c r="AW521" s="14" t="s">
        <v>37</v>
      </c>
      <c r="AX521" s="14" t="s">
        <v>84</v>
      </c>
      <c r="AY521" s="252" t="s">
        <v>131</v>
      </c>
    </row>
    <row r="522" s="2" customFormat="1" ht="24.15" customHeight="1">
      <c r="A522" s="38"/>
      <c r="B522" s="39"/>
      <c r="C522" s="212" t="s">
        <v>993</v>
      </c>
      <c r="D522" s="212" t="s">
        <v>134</v>
      </c>
      <c r="E522" s="213" t="s">
        <v>994</v>
      </c>
      <c r="F522" s="214" t="s">
        <v>995</v>
      </c>
      <c r="G522" s="215" t="s">
        <v>208</v>
      </c>
      <c r="H522" s="216">
        <v>74.438000000000002</v>
      </c>
      <c r="I522" s="217"/>
      <c r="J522" s="218">
        <f>ROUND(I522*H522,2)</f>
        <v>0</v>
      </c>
      <c r="K522" s="214" t="s">
        <v>138</v>
      </c>
      <c r="L522" s="44"/>
      <c r="M522" s="219" t="s">
        <v>19</v>
      </c>
      <c r="N522" s="220" t="s">
        <v>48</v>
      </c>
      <c r="O522" s="84"/>
      <c r="P522" s="221">
        <f>O522*H522</f>
        <v>0</v>
      </c>
      <c r="Q522" s="221">
        <v>0.00034000000000000002</v>
      </c>
      <c r="R522" s="221">
        <f>Q522*H522</f>
        <v>0.025308920000000002</v>
      </c>
      <c r="S522" s="221">
        <v>0</v>
      </c>
      <c r="T522" s="222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3" t="s">
        <v>139</v>
      </c>
      <c r="AT522" s="223" t="s">
        <v>134</v>
      </c>
      <c r="AU522" s="223" t="s">
        <v>86</v>
      </c>
      <c r="AY522" s="17" t="s">
        <v>131</v>
      </c>
      <c r="BE522" s="224">
        <f>IF(N522="základní",J522,0)</f>
        <v>0</v>
      </c>
      <c r="BF522" s="224">
        <f>IF(N522="snížená",J522,0)</f>
        <v>0</v>
      </c>
      <c r="BG522" s="224">
        <f>IF(N522="zákl. přenesená",J522,0)</f>
        <v>0</v>
      </c>
      <c r="BH522" s="224">
        <f>IF(N522="sníž. přenesená",J522,0)</f>
        <v>0</v>
      </c>
      <c r="BI522" s="224">
        <f>IF(N522="nulová",J522,0)</f>
        <v>0</v>
      </c>
      <c r="BJ522" s="17" t="s">
        <v>84</v>
      </c>
      <c r="BK522" s="224">
        <f>ROUND(I522*H522,2)</f>
        <v>0</v>
      </c>
      <c r="BL522" s="17" t="s">
        <v>139</v>
      </c>
      <c r="BM522" s="223" t="s">
        <v>996</v>
      </c>
    </row>
    <row r="523" s="2" customFormat="1">
      <c r="A523" s="38"/>
      <c r="B523" s="39"/>
      <c r="C523" s="40"/>
      <c r="D523" s="225" t="s">
        <v>141</v>
      </c>
      <c r="E523" s="40"/>
      <c r="F523" s="226" t="s">
        <v>997</v>
      </c>
      <c r="G523" s="40"/>
      <c r="H523" s="40"/>
      <c r="I523" s="227"/>
      <c r="J523" s="40"/>
      <c r="K523" s="40"/>
      <c r="L523" s="44"/>
      <c r="M523" s="228"/>
      <c r="N523" s="229"/>
      <c r="O523" s="84"/>
      <c r="P523" s="84"/>
      <c r="Q523" s="84"/>
      <c r="R523" s="84"/>
      <c r="S523" s="84"/>
      <c r="T523" s="85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141</v>
      </c>
      <c r="AU523" s="17" t="s">
        <v>86</v>
      </c>
    </row>
    <row r="524" s="15" customFormat="1">
      <c r="A524" s="15"/>
      <c r="B524" s="256"/>
      <c r="C524" s="257"/>
      <c r="D524" s="232" t="s">
        <v>143</v>
      </c>
      <c r="E524" s="258" t="s">
        <v>19</v>
      </c>
      <c r="F524" s="259" t="s">
        <v>989</v>
      </c>
      <c r="G524" s="257"/>
      <c r="H524" s="258" t="s">
        <v>19</v>
      </c>
      <c r="I524" s="260"/>
      <c r="J524" s="257"/>
      <c r="K524" s="257"/>
      <c r="L524" s="261"/>
      <c r="M524" s="262"/>
      <c r="N524" s="263"/>
      <c r="O524" s="263"/>
      <c r="P524" s="263"/>
      <c r="Q524" s="263"/>
      <c r="R524" s="263"/>
      <c r="S524" s="263"/>
      <c r="T524" s="26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5" t="s">
        <v>143</v>
      </c>
      <c r="AU524" s="265" t="s">
        <v>86</v>
      </c>
      <c r="AV524" s="15" t="s">
        <v>84</v>
      </c>
      <c r="AW524" s="15" t="s">
        <v>37</v>
      </c>
      <c r="AX524" s="15" t="s">
        <v>77</v>
      </c>
      <c r="AY524" s="265" t="s">
        <v>131</v>
      </c>
    </row>
    <row r="525" s="13" customFormat="1">
      <c r="A525" s="13"/>
      <c r="B525" s="230"/>
      <c r="C525" s="231"/>
      <c r="D525" s="232" t="s">
        <v>143</v>
      </c>
      <c r="E525" s="233" t="s">
        <v>19</v>
      </c>
      <c r="F525" s="234" t="s">
        <v>990</v>
      </c>
      <c r="G525" s="231"/>
      <c r="H525" s="235">
        <v>29.172000000000001</v>
      </c>
      <c r="I525" s="236"/>
      <c r="J525" s="231"/>
      <c r="K525" s="231"/>
      <c r="L525" s="237"/>
      <c r="M525" s="238"/>
      <c r="N525" s="239"/>
      <c r="O525" s="239"/>
      <c r="P525" s="239"/>
      <c r="Q525" s="239"/>
      <c r="R525" s="239"/>
      <c r="S525" s="239"/>
      <c r="T525" s="24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1" t="s">
        <v>143</v>
      </c>
      <c r="AU525" s="241" t="s">
        <v>86</v>
      </c>
      <c r="AV525" s="13" t="s">
        <v>86</v>
      </c>
      <c r="AW525" s="13" t="s">
        <v>37</v>
      </c>
      <c r="AX525" s="13" t="s">
        <v>77</v>
      </c>
      <c r="AY525" s="241" t="s">
        <v>131</v>
      </c>
    </row>
    <row r="526" s="15" customFormat="1">
      <c r="A526" s="15"/>
      <c r="B526" s="256"/>
      <c r="C526" s="257"/>
      <c r="D526" s="232" t="s">
        <v>143</v>
      </c>
      <c r="E526" s="258" t="s">
        <v>19</v>
      </c>
      <c r="F526" s="259" t="s">
        <v>991</v>
      </c>
      <c r="G526" s="257"/>
      <c r="H526" s="258" t="s">
        <v>19</v>
      </c>
      <c r="I526" s="260"/>
      <c r="J526" s="257"/>
      <c r="K526" s="257"/>
      <c r="L526" s="261"/>
      <c r="M526" s="262"/>
      <c r="N526" s="263"/>
      <c r="O526" s="263"/>
      <c r="P526" s="263"/>
      <c r="Q526" s="263"/>
      <c r="R526" s="263"/>
      <c r="S526" s="263"/>
      <c r="T526" s="26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5" t="s">
        <v>143</v>
      </c>
      <c r="AU526" s="265" t="s">
        <v>86</v>
      </c>
      <c r="AV526" s="15" t="s">
        <v>84</v>
      </c>
      <c r="AW526" s="15" t="s">
        <v>37</v>
      </c>
      <c r="AX526" s="15" t="s">
        <v>77</v>
      </c>
      <c r="AY526" s="265" t="s">
        <v>131</v>
      </c>
    </row>
    <row r="527" s="13" customFormat="1">
      <c r="A527" s="13"/>
      <c r="B527" s="230"/>
      <c r="C527" s="231"/>
      <c r="D527" s="232" t="s">
        <v>143</v>
      </c>
      <c r="E527" s="233" t="s">
        <v>19</v>
      </c>
      <c r="F527" s="234" t="s">
        <v>992</v>
      </c>
      <c r="G527" s="231"/>
      <c r="H527" s="235">
        <v>45.265999999999998</v>
      </c>
      <c r="I527" s="236"/>
      <c r="J527" s="231"/>
      <c r="K527" s="231"/>
      <c r="L527" s="237"/>
      <c r="M527" s="238"/>
      <c r="N527" s="239"/>
      <c r="O527" s="239"/>
      <c r="P527" s="239"/>
      <c r="Q527" s="239"/>
      <c r="R527" s="239"/>
      <c r="S527" s="239"/>
      <c r="T527" s="24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1" t="s">
        <v>143</v>
      </c>
      <c r="AU527" s="241" t="s">
        <v>86</v>
      </c>
      <c r="AV527" s="13" t="s">
        <v>86</v>
      </c>
      <c r="AW527" s="13" t="s">
        <v>37</v>
      </c>
      <c r="AX527" s="13" t="s">
        <v>77</v>
      </c>
      <c r="AY527" s="241" t="s">
        <v>131</v>
      </c>
    </row>
    <row r="528" s="14" customFormat="1">
      <c r="A528" s="14"/>
      <c r="B528" s="242"/>
      <c r="C528" s="243"/>
      <c r="D528" s="232" t="s">
        <v>143</v>
      </c>
      <c r="E528" s="244" t="s">
        <v>19</v>
      </c>
      <c r="F528" s="245" t="s">
        <v>146</v>
      </c>
      <c r="G528" s="243"/>
      <c r="H528" s="246">
        <v>74.438000000000002</v>
      </c>
      <c r="I528" s="247"/>
      <c r="J528" s="243"/>
      <c r="K528" s="243"/>
      <c r="L528" s="248"/>
      <c r="M528" s="249"/>
      <c r="N528" s="250"/>
      <c r="O528" s="250"/>
      <c r="P528" s="250"/>
      <c r="Q528" s="250"/>
      <c r="R528" s="250"/>
      <c r="S528" s="250"/>
      <c r="T528" s="25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2" t="s">
        <v>143</v>
      </c>
      <c r="AU528" s="252" t="s">
        <v>86</v>
      </c>
      <c r="AV528" s="14" t="s">
        <v>139</v>
      </c>
      <c r="AW528" s="14" t="s">
        <v>37</v>
      </c>
      <c r="AX528" s="14" t="s">
        <v>84</v>
      </c>
      <c r="AY528" s="252" t="s">
        <v>131</v>
      </c>
    </row>
    <row r="529" s="2" customFormat="1" ht="16.5" customHeight="1">
      <c r="A529" s="38"/>
      <c r="B529" s="39"/>
      <c r="C529" s="212" t="s">
        <v>998</v>
      </c>
      <c r="D529" s="212" t="s">
        <v>134</v>
      </c>
      <c r="E529" s="213" t="s">
        <v>999</v>
      </c>
      <c r="F529" s="214" t="s">
        <v>1000</v>
      </c>
      <c r="G529" s="215" t="s">
        <v>179</v>
      </c>
      <c r="H529" s="216">
        <v>3.1200000000000001</v>
      </c>
      <c r="I529" s="217"/>
      <c r="J529" s="218">
        <f>ROUND(I529*H529,2)</f>
        <v>0</v>
      </c>
      <c r="K529" s="214" t="s">
        <v>138</v>
      </c>
      <c r="L529" s="44"/>
      <c r="M529" s="219" t="s">
        <v>19</v>
      </c>
      <c r="N529" s="220" t="s">
        <v>48</v>
      </c>
      <c r="O529" s="84"/>
      <c r="P529" s="221">
        <f>O529*H529</f>
        <v>0</v>
      </c>
      <c r="Q529" s="221">
        <v>0.00046999999999999999</v>
      </c>
      <c r="R529" s="221">
        <f>Q529*H529</f>
        <v>0.0014664000000000001</v>
      </c>
      <c r="S529" s="221">
        <v>0</v>
      </c>
      <c r="T529" s="222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3" t="s">
        <v>139</v>
      </c>
      <c r="AT529" s="223" t="s">
        <v>134</v>
      </c>
      <c r="AU529" s="223" t="s">
        <v>86</v>
      </c>
      <c r="AY529" s="17" t="s">
        <v>131</v>
      </c>
      <c r="BE529" s="224">
        <f>IF(N529="základní",J529,0)</f>
        <v>0</v>
      </c>
      <c r="BF529" s="224">
        <f>IF(N529="snížená",J529,0)</f>
        <v>0</v>
      </c>
      <c r="BG529" s="224">
        <f>IF(N529="zákl. přenesená",J529,0)</f>
        <v>0</v>
      </c>
      <c r="BH529" s="224">
        <f>IF(N529="sníž. přenesená",J529,0)</f>
        <v>0</v>
      </c>
      <c r="BI529" s="224">
        <f>IF(N529="nulová",J529,0)</f>
        <v>0</v>
      </c>
      <c r="BJ529" s="17" t="s">
        <v>84</v>
      </c>
      <c r="BK529" s="224">
        <f>ROUND(I529*H529,2)</f>
        <v>0</v>
      </c>
      <c r="BL529" s="17" t="s">
        <v>139</v>
      </c>
      <c r="BM529" s="223" t="s">
        <v>1001</v>
      </c>
    </row>
    <row r="530" s="2" customFormat="1">
      <c r="A530" s="38"/>
      <c r="B530" s="39"/>
      <c r="C530" s="40"/>
      <c r="D530" s="225" t="s">
        <v>141</v>
      </c>
      <c r="E530" s="40"/>
      <c r="F530" s="226" t="s">
        <v>1002</v>
      </c>
      <c r="G530" s="40"/>
      <c r="H530" s="40"/>
      <c r="I530" s="227"/>
      <c r="J530" s="40"/>
      <c r="K530" s="40"/>
      <c r="L530" s="44"/>
      <c r="M530" s="228"/>
      <c r="N530" s="229"/>
      <c r="O530" s="84"/>
      <c r="P530" s="84"/>
      <c r="Q530" s="84"/>
      <c r="R530" s="84"/>
      <c r="S530" s="84"/>
      <c r="T530" s="85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141</v>
      </c>
      <c r="AU530" s="17" t="s">
        <v>86</v>
      </c>
    </row>
    <row r="531" s="13" customFormat="1">
      <c r="A531" s="13"/>
      <c r="B531" s="230"/>
      <c r="C531" s="231"/>
      <c r="D531" s="232" t="s">
        <v>143</v>
      </c>
      <c r="E531" s="233" t="s">
        <v>19</v>
      </c>
      <c r="F531" s="234" t="s">
        <v>1003</v>
      </c>
      <c r="G531" s="231"/>
      <c r="H531" s="235">
        <v>3.1200000000000001</v>
      </c>
      <c r="I531" s="236"/>
      <c r="J531" s="231"/>
      <c r="K531" s="231"/>
      <c r="L531" s="237"/>
      <c r="M531" s="238"/>
      <c r="N531" s="239"/>
      <c r="O531" s="239"/>
      <c r="P531" s="239"/>
      <c r="Q531" s="239"/>
      <c r="R531" s="239"/>
      <c r="S531" s="239"/>
      <c r="T531" s="24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1" t="s">
        <v>143</v>
      </c>
      <c r="AU531" s="241" t="s">
        <v>86</v>
      </c>
      <c r="AV531" s="13" t="s">
        <v>86</v>
      </c>
      <c r="AW531" s="13" t="s">
        <v>37</v>
      </c>
      <c r="AX531" s="13" t="s">
        <v>84</v>
      </c>
      <c r="AY531" s="241" t="s">
        <v>131</v>
      </c>
    </row>
    <row r="532" s="2" customFormat="1" ht="16.5" customHeight="1">
      <c r="A532" s="38"/>
      <c r="B532" s="39"/>
      <c r="C532" s="212" t="s">
        <v>1004</v>
      </c>
      <c r="D532" s="212" t="s">
        <v>134</v>
      </c>
      <c r="E532" s="213" t="s">
        <v>1005</v>
      </c>
      <c r="F532" s="214" t="s">
        <v>1006</v>
      </c>
      <c r="G532" s="215" t="s">
        <v>208</v>
      </c>
      <c r="H532" s="216">
        <v>17.899999999999999</v>
      </c>
      <c r="I532" s="217"/>
      <c r="J532" s="218">
        <f>ROUND(I532*H532,2)</f>
        <v>0</v>
      </c>
      <c r="K532" s="214" t="s">
        <v>138</v>
      </c>
      <c r="L532" s="44"/>
      <c r="M532" s="219" t="s">
        <v>19</v>
      </c>
      <c r="N532" s="220" t="s">
        <v>48</v>
      </c>
      <c r="O532" s="84"/>
      <c r="P532" s="221">
        <f>O532*H532</f>
        <v>0</v>
      </c>
      <c r="Q532" s="221">
        <v>0</v>
      </c>
      <c r="R532" s="221">
        <f>Q532*H532</f>
        <v>0</v>
      </c>
      <c r="S532" s="221">
        <v>0</v>
      </c>
      <c r="T532" s="222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3" t="s">
        <v>139</v>
      </c>
      <c r="AT532" s="223" t="s">
        <v>134</v>
      </c>
      <c r="AU532" s="223" t="s">
        <v>86</v>
      </c>
      <c r="AY532" s="17" t="s">
        <v>131</v>
      </c>
      <c r="BE532" s="224">
        <f>IF(N532="základní",J532,0)</f>
        <v>0</v>
      </c>
      <c r="BF532" s="224">
        <f>IF(N532="snížená",J532,0)</f>
        <v>0</v>
      </c>
      <c r="BG532" s="224">
        <f>IF(N532="zákl. přenesená",J532,0)</f>
        <v>0</v>
      </c>
      <c r="BH532" s="224">
        <f>IF(N532="sníž. přenesená",J532,0)</f>
        <v>0</v>
      </c>
      <c r="BI532" s="224">
        <f>IF(N532="nulová",J532,0)</f>
        <v>0</v>
      </c>
      <c r="BJ532" s="17" t="s">
        <v>84</v>
      </c>
      <c r="BK532" s="224">
        <f>ROUND(I532*H532,2)</f>
        <v>0</v>
      </c>
      <c r="BL532" s="17" t="s">
        <v>139</v>
      </c>
      <c r="BM532" s="223" t="s">
        <v>1007</v>
      </c>
    </row>
    <row r="533" s="2" customFormat="1">
      <c r="A533" s="38"/>
      <c r="B533" s="39"/>
      <c r="C533" s="40"/>
      <c r="D533" s="225" t="s">
        <v>141</v>
      </c>
      <c r="E533" s="40"/>
      <c r="F533" s="226" t="s">
        <v>1008</v>
      </c>
      <c r="G533" s="40"/>
      <c r="H533" s="40"/>
      <c r="I533" s="227"/>
      <c r="J533" s="40"/>
      <c r="K533" s="40"/>
      <c r="L533" s="44"/>
      <c r="M533" s="228"/>
      <c r="N533" s="229"/>
      <c r="O533" s="84"/>
      <c r="P533" s="84"/>
      <c r="Q533" s="84"/>
      <c r="R533" s="84"/>
      <c r="S533" s="84"/>
      <c r="T533" s="85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141</v>
      </c>
      <c r="AU533" s="17" t="s">
        <v>86</v>
      </c>
    </row>
    <row r="534" s="13" customFormat="1">
      <c r="A534" s="13"/>
      <c r="B534" s="230"/>
      <c r="C534" s="231"/>
      <c r="D534" s="232" t="s">
        <v>143</v>
      </c>
      <c r="E534" s="233" t="s">
        <v>19</v>
      </c>
      <c r="F534" s="234" t="s">
        <v>1009</v>
      </c>
      <c r="G534" s="231"/>
      <c r="H534" s="235">
        <v>17.899999999999999</v>
      </c>
      <c r="I534" s="236"/>
      <c r="J534" s="231"/>
      <c r="K534" s="231"/>
      <c r="L534" s="237"/>
      <c r="M534" s="238"/>
      <c r="N534" s="239"/>
      <c r="O534" s="239"/>
      <c r="P534" s="239"/>
      <c r="Q534" s="239"/>
      <c r="R534" s="239"/>
      <c r="S534" s="239"/>
      <c r="T534" s="24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1" t="s">
        <v>143</v>
      </c>
      <c r="AU534" s="241" t="s">
        <v>86</v>
      </c>
      <c r="AV534" s="13" t="s">
        <v>86</v>
      </c>
      <c r="AW534" s="13" t="s">
        <v>37</v>
      </c>
      <c r="AX534" s="13" t="s">
        <v>84</v>
      </c>
      <c r="AY534" s="241" t="s">
        <v>131</v>
      </c>
    </row>
    <row r="535" s="2" customFormat="1" ht="24.15" customHeight="1">
      <c r="A535" s="38"/>
      <c r="B535" s="39"/>
      <c r="C535" s="212" t="s">
        <v>1010</v>
      </c>
      <c r="D535" s="212" t="s">
        <v>134</v>
      </c>
      <c r="E535" s="213" t="s">
        <v>1011</v>
      </c>
      <c r="F535" s="214" t="s">
        <v>1012</v>
      </c>
      <c r="G535" s="215" t="s">
        <v>179</v>
      </c>
      <c r="H535" s="216">
        <v>4.5259999999999998</v>
      </c>
      <c r="I535" s="217"/>
      <c r="J535" s="218">
        <f>ROUND(I535*H535,2)</f>
        <v>0</v>
      </c>
      <c r="K535" s="214" t="s">
        <v>138</v>
      </c>
      <c r="L535" s="44"/>
      <c r="M535" s="219" t="s">
        <v>19</v>
      </c>
      <c r="N535" s="220" t="s">
        <v>48</v>
      </c>
      <c r="O535" s="84"/>
      <c r="P535" s="221">
        <f>O535*H535</f>
        <v>0</v>
      </c>
      <c r="Q535" s="221">
        <v>0.0019499999999999999</v>
      </c>
      <c r="R535" s="221">
        <f>Q535*H535</f>
        <v>0.0088256999999999988</v>
      </c>
      <c r="S535" s="221">
        <v>0</v>
      </c>
      <c r="T535" s="222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3" t="s">
        <v>139</v>
      </c>
      <c r="AT535" s="223" t="s">
        <v>134</v>
      </c>
      <c r="AU535" s="223" t="s">
        <v>86</v>
      </c>
      <c r="AY535" s="17" t="s">
        <v>131</v>
      </c>
      <c r="BE535" s="224">
        <f>IF(N535="základní",J535,0)</f>
        <v>0</v>
      </c>
      <c r="BF535" s="224">
        <f>IF(N535="snížená",J535,0)</f>
        <v>0</v>
      </c>
      <c r="BG535" s="224">
        <f>IF(N535="zákl. přenesená",J535,0)</f>
        <v>0</v>
      </c>
      <c r="BH535" s="224">
        <f>IF(N535="sníž. přenesená",J535,0)</f>
        <v>0</v>
      </c>
      <c r="BI535" s="224">
        <f>IF(N535="nulová",J535,0)</f>
        <v>0</v>
      </c>
      <c r="BJ535" s="17" t="s">
        <v>84</v>
      </c>
      <c r="BK535" s="224">
        <f>ROUND(I535*H535,2)</f>
        <v>0</v>
      </c>
      <c r="BL535" s="17" t="s">
        <v>139</v>
      </c>
      <c r="BM535" s="223" t="s">
        <v>1013</v>
      </c>
    </row>
    <row r="536" s="2" customFormat="1">
      <c r="A536" s="38"/>
      <c r="B536" s="39"/>
      <c r="C536" s="40"/>
      <c r="D536" s="225" t="s">
        <v>141</v>
      </c>
      <c r="E536" s="40"/>
      <c r="F536" s="226" t="s">
        <v>1014</v>
      </c>
      <c r="G536" s="40"/>
      <c r="H536" s="40"/>
      <c r="I536" s="227"/>
      <c r="J536" s="40"/>
      <c r="K536" s="40"/>
      <c r="L536" s="44"/>
      <c r="M536" s="228"/>
      <c r="N536" s="229"/>
      <c r="O536" s="84"/>
      <c r="P536" s="84"/>
      <c r="Q536" s="84"/>
      <c r="R536" s="84"/>
      <c r="S536" s="84"/>
      <c r="T536" s="85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141</v>
      </c>
      <c r="AU536" s="17" t="s">
        <v>86</v>
      </c>
    </row>
    <row r="537" s="15" customFormat="1">
      <c r="A537" s="15"/>
      <c r="B537" s="256"/>
      <c r="C537" s="257"/>
      <c r="D537" s="232" t="s">
        <v>143</v>
      </c>
      <c r="E537" s="258" t="s">
        <v>19</v>
      </c>
      <c r="F537" s="259" t="s">
        <v>1015</v>
      </c>
      <c r="G537" s="257"/>
      <c r="H537" s="258" t="s">
        <v>19</v>
      </c>
      <c r="I537" s="260"/>
      <c r="J537" s="257"/>
      <c r="K537" s="257"/>
      <c r="L537" s="261"/>
      <c r="M537" s="262"/>
      <c r="N537" s="263"/>
      <c r="O537" s="263"/>
      <c r="P537" s="263"/>
      <c r="Q537" s="263"/>
      <c r="R537" s="263"/>
      <c r="S537" s="263"/>
      <c r="T537" s="264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5" t="s">
        <v>143</v>
      </c>
      <c r="AU537" s="265" t="s">
        <v>86</v>
      </c>
      <c r="AV537" s="15" t="s">
        <v>84</v>
      </c>
      <c r="AW537" s="15" t="s">
        <v>37</v>
      </c>
      <c r="AX537" s="15" t="s">
        <v>77</v>
      </c>
      <c r="AY537" s="265" t="s">
        <v>131</v>
      </c>
    </row>
    <row r="538" s="13" customFormat="1">
      <c r="A538" s="13"/>
      <c r="B538" s="230"/>
      <c r="C538" s="231"/>
      <c r="D538" s="232" t="s">
        <v>143</v>
      </c>
      <c r="E538" s="233" t="s">
        <v>19</v>
      </c>
      <c r="F538" s="234" t="s">
        <v>1016</v>
      </c>
      <c r="G538" s="231"/>
      <c r="H538" s="235">
        <v>2.2629999999999999</v>
      </c>
      <c r="I538" s="236"/>
      <c r="J538" s="231"/>
      <c r="K538" s="231"/>
      <c r="L538" s="237"/>
      <c r="M538" s="238"/>
      <c r="N538" s="239"/>
      <c r="O538" s="239"/>
      <c r="P538" s="239"/>
      <c r="Q538" s="239"/>
      <c r="R538" s="239"/>
      <c r="S538" s="239"/>
      <c r="T538" s="24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1" t="s">
        <v>143</v>
      </c>
      <c r="AU538" s="241" t="s">
        <v>86</v>
      </c>
      <c r="AV538" s="13" t="s">
        <v>86</v>
      </c>
      <c r="AW538" s="13" t="s">
        <v>37</v>
      </c>
      <c r="AX538" s="13" t="s">
        <v>77</v>
      </c>
      <c r="AY538" s="241" t="s">
        <v>131</v>
      </c>
    </row>
    <row r="539" s="15" customFormat="1">
      <c r="A539" s="15"/>
      <c r="B539" s="256"/>
      <c r="C539" s="257"/>
      <c r="D539" s="232" t="s">
        <v>143</v>
      </c>
      <c r="E539" s="258" t="s">
        <v>19</v>
      </c>
      <c r="F539" s="259" t="s">
        <v>1017</v>
      </c>
      <c r="G539" s="257"/>
      <c r="H539" s="258" t="s">
        <v>19</v>
      </c>
      <c r="I539" s="260"/>
      <c r="J539" s="257"/>
      <c r="K539" s="257"/>
      <c r="L539" s="261"/>
      <c r="M539" s="262"/>
      <c r="N539" s="263"/>
      <c r="O539" s="263"/>
      <c r="P539" s="263"/>
      <c r="Q539" s="263"/>
      <c r="R539" s="263"/>
      <c r="S539" s="263"/>
      <c r="T539" s="264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5" t="s">
        <v>143</v>
      </c>
      <c r="AU539" s="265" t="s">
        <v>86</v>
      </c>
      <c r="AV539" s="15" t="s">
        <v>84</v>
      </c>
      <c r="AW539" s="15" t="s">
        <v>37</v>
      </c>
      <c r="AX539" s="15" t="s">
        <v>77</v>
      </c>
      <c r="AY539" s="265" t="s">
        <v>131</v>
      </c>
    </row>
    <row r="540" s="13" customFormat="1">
      <c r="A540" s="13"/>
      <c r="B540" s="230"/>
      <c r="C540" s="231"/>
      <c r="D540" s="232" t="s">
        <v>143</v>
      </c>
      <c r="E540" s="233" t="s">
        <v>19</v>
      </c>
      <c r="F540" s="234" t="s">
        <v>1016</v>
      </c>
      <c r="G540" s="231"/>
      <c r="H540" s="235">
        <v>2.2629999999999999</v>
      </c>
      <c r="I540" s="236"/>
      <c r="J540" s="231"/>
      <c r="K540" s="231"/>
      <c r="L540" s="237"/>
      <c r="M540" s="238"/>
      <c r="N540" s="239"/>
      <c r="O540" s="239"/>
      <c r="P540" s="239"/>
      <c r="Q540" s="239"/>
      <c r="R540" s="239"/>
      <c r="S540" s="239"/>
      <c r="T540" s="24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1" t="s">
        <v>143</v>
      </c>
      <c r="AU540" s="241" t="s">
        <v>86</v>
      </c>
      <c r="AV540" s="13" t="s">
        <v>86</v>
      </c>
      <c r="AW540" s="13" t="s">
        <v>37</v>
      </c>
      <c r="AX540" s="13" t="s">
        <v>77</v>
      </c>
      <c r="AY540" s="241" t="s">
        <v>131</v>
      </c>
    </row>
    <row r="541" s="14" customFormat="1">
      <c r="A541" s="14"/>
      <c r="B541" s="242"/>
      <c r="C541" s="243"/>
      <c r="D541" s="232" t="s">
        <v>143</v>
      </c>
      <c r="E541" s="244" t="s">
        <v>19</v>
      </c>
      <c r="F541" s="245" t="s">
        <v>146</v>
      </c>
      <c r="G541" s="243"/>
      <c r="H541" s="246">
        <v>4.5259999999999998</v>
      </c>
      <c r="I541" s="247"/>
      <c r="J541" s="243"/>
      <c r="K541" s="243"/>
      <c r="L541" s="248"/>
      <c r="M541" s="249"/>
      <c r="N541" s="250"/>
      <c r="O541" s="250"/>
      <c r="P541" s="250"/>
      <c r="Q541" s="250"/>
      <c r="R541" s="250"/>
      <c r="S541" s="250"/>
      <c r="T541" s="25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2" t="s">
        <v>143</v>
      </c>
      <c r="AU541" s="252" t="s">
        <v>86</v>
      </c>
      <c r="AV541" s="14" t="s">
        <v>139</v>
      </c>
      <c r="AW541" s="14" t="s">
        <v>37</v>
      </c>
      <c r="AX541" s="14" t="s">
        <v>84</v>
      </c>
      <c r="AY541" s="252" t="s">
        <v>131</v>
      </c>
    </row>
    <row r="542" s="2" customFormat="1" ht="16.5" customHeight="1">
      <c r="A542" s="38"/>
      <c r="B542" s="39"/>
      <c r="C542" s="212" t="s">
        <v>1018</v>
      </c>
      <c r="D542" s="212" t="s">
        <v>134</v>
      </c>
      <c r="E542" s="213" t="s">
        <v>1019</v>
      </c>
      <c r="F542" s="214" t="s">
        <v>1020</v>
      </c>
      <c r="G542" s="215" t="s">
        <v>137</v>
      </c>
      <c r="H542" s="216">
        <v>4</v>
      </c>
      <c r="I542" s="217"/>
      <c r="J542" s="218">
        <f>ROUND(I542*H542,2)</f>
        <v>0</v>
      </c>
      <c r="K542" s="214" t="s">
        <v>138</v>
      </c>
      <c r="L542" s="44"/>
      <c r="M542" s="219" t="s">
        <v>19</v>
      </c>
      <c r="N542" s="220" t="s">
        <v>48</v>
      </c>
      <c r="O542" s="84"/>
      <c r="P542" s="221">
        <f>O542*H542</f>
        <v>0</v>
      </c>
      <c r="Q542" s="221">
        <v>0.0018699999999999999</v>
      </c>
      <c r="R542" s="221">
        <f>Q542*H542</f>
        <v>0.0074799999999999997</v>
      </c>
      <c r="S542" s="221">
        <v>0</v>
      </c>
      <c r="T542" s="222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3" t="s">
        <v>139</v>
      </c>
      <c r="AT542" s="223" t="s">
        <v>134</v>
      </c>
      <c r="AU542" s="223" t="s">
        <v>86</v>
      </c>
      <c r="AY542" s="17" t="s">
        <v>131</v>
      </c>
      <c r="BE542" s="224">
        <f>IF(N542="základní",J542,0)</f>
        <v>0</v>
      </c>
      <c r="BF542" s="224">
        <f>IF(N542="snížená",J542,0)</f>
        <v>0</v>
      </c>
      <c r="BG542" s="224">
        <f>IF(N542="zákl. přenesená",J542,0)</f>
        <v>0</v>
      </c>
      <c r="BH542" s="224">
        <f>IF(N542="sníž. přenesená",J542,0)</f>
        <v>0</v>
      </c>
      <c r="BI542" s="224">
        <f>IF(N542="nulová",J542,0)</f>
        <v>0</v>
      </c>
      <c r="BJ542" s="17" t="s">
        <v>84</v>
      </c>
      <c r="BK542" s="224">
        <f>ROUND(I542*H542,2)</f>
        <v>0</v>
      </c>
      <c r="BL542" s="17" t="s">
        <v>139</v>
      </c>
      <c r="BM542" s="223" t="s">
        <v>1021</v>
      </c>
    </row>
    <row r="543" s="2" customFormat="1">
      <c r="A543" s="38"/>
      <c r="B543" s="39"/>
      <c r="C543" s="40"/>
      <c r="D543" s="225" t="s">
        <v>141</v>
      </c>
      <c r="E543" s="40"/>
      <c r="F543" s="226" t="s">
        <v>1022</v>
      </c>
      <c r="G543" s="40"/>
      <c r="H543" s="40"/>
      <c r="I543" s="227"/>
      <c r="J543" s="40"/>
      <c r="K543" s="40"/>
      <c r="L543" s="44"/>
      <c r="M543" s="228"/>
      <c r="N543" s="229"/>
      <c r="O543" s="84"/>
      <c r="P543" s="84"/>
      <c r="Q543" s="84"/>
      <c r="R543" s="84"/>
      <c r="S543" s="84"/>
      <c r="T543" s="85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141</v>
      </c>
      <c r="AU543" s="17" t="s">
        <v>86</v>
      </c>
    </row>
    <row r="544" s="13" customFormat="1">
      <c r="A544" s="13"/>
      <c r="B544" s="230"/>
      <c r="C544" s="231"/>
      <c r="D544" s="232" t="s">
        <v>143</v>
      </c>
      <c r="E544" s="233" t="s">
        <v>19</v>
      </c>
      <c r="F544" s="234" t="s">
        <v>1023</v>
      </c>
      <c r="G544" s="231"/>
      <c r="H544" s="235">
        <v>4</v>
      </c>
      <c r="I544" s="236"/>
      <c r="J544" s="231"/>
      <c r="K544" s="231"/>
      <c r="L544" s="237"/>
      <c r="M544" s="238"/>
      <c r="N544" s="239"/>
      <c r="O544" s="239"/>
      <c r="P544" s="239"/>
      <c r="Q544" s="239"/>
      <c r="R544" s="239"/>
      <c r="S544" s="239"/>
      <c r="T544" s="24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1" t="s">
        <v>143</v>
      </c>
      <c r="AU544" s="241" t="s">
        <v>86</v>
      </c>
      <c r="AV544" s="13" t="s">
        <v>86</v>
      </c>
      <c r="AW544" s="13" t="s">
        <v>37</v>
      </c>
      <c r="AX544" s="13" t="s">
        <v>84</v>
      </c>
      <c r="AY544" s="241" t="s">
        <v>131</v>
      </c>
    </row>
    <row r="545" s="2" customFormat="1" ht="16.5" customHeight="1">
      <c r="A545" s="38"/>
      <c r="B545" s="39"/>
      <c r="C545" s="267" t="s">
        <v>1024</v>
      </c>
      <c r="D545" s="267" t="s">
        <v>295</v>
      </c>
      <c r="E545" s="268" t="s">
        <v>1025</v>
      </c>
      <c r="F545" s="269" t="s">
        <v>1026</v>
      </c>
      <c r="G545" s="270" t="s">
        <v>137</v>
      </c>
      <c r="H545" s="271">
        <v>4</v>
      </c>
      <c r="I545" s="272"/>
      <c r="J545" s="273">
        <f>ROUND(I545*H545,2)</f>
        <v>0</v>
      </c>
      <c r="K545" s="269" t="s">
        <v>518</v>
      </c>
      <c r="L545" s="274"/>
      <c r="M545" s="275" t="s">
        <v>19</v>
      </c>
      <c r="N545" s="276" t="s">
        <v>48</v>
      </c>
      <c r="O545" s="84"/>
      <c r="P545" s="221">
        <f>O545*H545</f>
        <v>0</v>
      </c>
      <c r="Q545" s="221">
        <v>0.01</v>
      </c>
      <c r="R545" s="221">
        <f>Q545*H545</f>
        <v>0.040000000000000001</v>
      </c>
      <c r="S545" s="221">
        <v>0</v>
      </c>
      <c r="T545" s="222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3" t="s">
        <v>218</v>
      </c>
      <c r="AT545" s="223" t="s">
        <v>295</v>
      </c>
      <c r="AU545" s="223" t="s">
        <v>86</v>
      </c>
      <c r="AY545" s="17" t="s">
        <v>131</v>
      </c>
      <c r="BE545" s="224">
        <f>IF(N545="základní",J545,0)</f>
        <v>0</v>
      </c>
      <c r="BF545" s="224">
        <f>IF(N545="snížená",J545,0)</f>
        <v>0</v>
      </c>
      <c r="BG545" s="224">
        <f>IF(N545="zákl. přenesená",J545,0)</f>
        <v>0</v>
      </c>
      <c r="BH545" s="224">
        <f>IF(N545="sníž. přenesená",J545,0)</f>
        <v>0</v>
      </c>
      <c r="BI545" s="224">
        <f>IF(N545="nulová",J545,0)</f>
        <v>0</v>
      </c>
      <c r="BJ545" s="17" t="s">
        <v>84</v>
      </c>
      <c r="BK545" s="224">
        <f>ROUND(I545*H545,2)</f>
        <v>0</v>
      </c>
      <c r="BL545" s="17" t="s">
        <v>139</v>
      </c>
      <c r="BM545" s="223" t="s">
        <v>1027</v>
      </c>
    </row>
    <row r="546" s="2" customFormat="1" ht="16.5" customHeight="1">
      <c r="A546" s="38"/>
      <c r="B546" s="39"/>
      <c r="C546" s="212" t="s">
        <v>1028</v>
      </c>
      <c r="D546" s="212" t="s">
        <v>134</v>
      </c>
      <c r="E546" s="213" t="s">
        <v>1029</v>
      </c>
      <c r="F546" s="214" t="s">
        <v>1030</v>
      </c>
      <c r="G546" s="215" t="s">
        <v>208</v>
      </c>
      <c r="H546" s="216">
        <v>1</v>
      </c>
      <c r="I546" s="217"/>
      <c r="J546" s="218">
        <f>ROUND(I546*H546,2)</f>
        <v>0</v>
      </c>
      <c r="K546" s="214" t="s">
        <v>138</v>
      </c>
      <c r="L546" s="44"/>
      <c r="M546" s="219" t="s">
        <v>19</v>
      </c>
      <c r="N546" s="220" t="s">
        <v>48</v>
      </c>
      <c r="O546" s="84"/>
      <c r="P546" s="221">
        <f>O546*H546</f>
        <v>0</v>
      </c>
      <c r="Q546" s="221">
        <v>0.00139</v>
      </c>
      <c r="R546" s="221">
        <f>Q546*H546</f>
        <v>0.00139</v>
      </c>
      <c r="S546" s="221">
        <v>0</v>
      </c>
      <c r="T546" s="222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3" t="s">
        <v>139</v>
      </c>
      <c r="AT546" s="223" t="s">
        <v>134</v>
      </c>
      <c r="AU546" s="223" t="s">
        <v>86</v>
      </c>
      <c r="AY546" s="17" t="s">
        <v>131</v>
      </c>
      <c r="BE546" s="224">
        <f>IF(N546="základní",J546,0)</f>
        <v>0</v>
      </c>
      <c r="BF546" s="224">
        <f>IF(N546="snížená",J546,0)</f>
        <v>0</v>
      </c>
      <c r="BG546" s="224">
        <f>IF(N546="zákl. přenesená",J546,0)</f>
        <v>0</v>
      </c>
      <c r="BH546" s="224">
        <f>IF(N546="sníž. přenesená",J546,0)</f>
        <v>0</v>
      </c>
      <c r="BI546" s="224">
        <f>IF(N546="nulová",J546,0)</f>
        <v>0</v>
      </c>
      <c r="BJ546" s="17" t="s">
        <v>84</v>
      </c>
      <c r="BK546" s="224">
        <f>ROUND(I546*H546,2)</f>
        <v>0</v>
      </c>
      <c r="BL546" s="17" t="s">
        <v>139</v>
      </c>
      <c r="BM546" s="223" t="s">
        <v>1031</v>
      </c>
    </row>
    <row r="547" s="2" customFormat="1">
      <c r="A547" s="38"/>
      <c r="B547" s="39"/>
      <c r="C547" s="40"/>
      <c r="D547" s="225" t="s">
        <v>141</v>
      </c>
      <c r="E547" s="40"/>
      <c r="F547" s="226" t="s">
        <v>1032</v>
      </c>
      <c r="G547" s="40"/>
      <c r="H547" s="40"/>
      <c r="I547" s="227"/>
      <c r="J547" s="40"/>
      <c r="K547" s="40"/>
      <c r="L547" s="44"/>
      <c r="M547" s="228"/>
      <c r="N547" s="229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141</v>
      </c>
      <c r="AU547" s="17" t="s">
        <v>86</v>
      </c>
    </row>
    <row r="548" s="13" customFormat="1">
      <c r="A548" s="13"/>
      <c r="B548" s="230"/>
      <c r="C548" s="231"/>
      <c r="D548" s="232" t="s">
        <v>143</v>
      </c>
      <c r="E548" s="233" t="s">
        <v>19</v>
      </c>
      <c r="F548" s="234" t="s">
        <v>1033</v>
      </c>
      <c r="G548" s="231"/>
      <c r="H548" s="235">
        <v>1</v>
      </c>
      <c r="I548" s="236"/>
      <c r="J548" s="231"/>
      <c r="K548" s="231"/>
      <c r="L548" s="237"/>
      <c r="M548" s="238"/>
      <c r="N548" s="239"/>
      <c r="O548" s="239"/>
      <c r="P548" s="239"/>
      <c r="Q548" s="239"/>
      <c r="R548" s="239"/>
      <c r="S548" s="239"/>
      <c r="T548" s="24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1" t="s">
        <v>143</v>
      </c>
      <c r="AU548" s="241" t="s">
        <v>86</v>
      </c>
      <c r="AV548" s="13" t="s">
        <v>86</v>
      </c>
      <c r="AW548" s="13" t="s">
        <v>37</v>
      </c>
      <c r="AX548" s="13" t="s">
        <v>84</v>
      </c>
      <c r="AY548" s="241" t="s">
        <v>131</v>
      </c>
    </row>
    <row r="549" s="2" customFormat="1" ht="16.5" customHeight="1">
      <c r="A549" s="38"/>
      <c r="B549" s="39"/>
      <c r="C549" s="212" t="s">
        <v>1034</v>
      </c>
      <c r="D549" s="212" t="s">
        <v>134</v>
      </c>
      <c r="E549" s="213" t="s">
        <v>1035</v>
      </c>
      <c r="F549" s="214" t="s">
        <v>1036</v>
      </c>
      <c r="G549" s="215" t="s">
        <v>137</v>
      </c>
      <c r="H549" s="216">
        <v>1</v>
      </c>
      <c r="I549" s="217"/>
      <c r="J549" s="218">
        <f>ROUND(I549*H549,2)</f>
        <v>0</v>
      </c>
      <c r="K549" s="214" t="s">
        <v>138</v>
      </c>
      <c r="L549" s="44"/>
      <c r="M549" s="219" t="s">
        <v>19</v>
      </c>
      <c r="N549" s="220" t="s">
        <v>48</v>
      </c>
      <c r="O549" s="84"/>
      <c r="P549" s="221">
        <f>O549*H549</f>
        <v>0</v>
      </c>
      <c r="Q549" s="221">
        <v>0.0064900000000000001</v>
      </c>
      <c r="R549" s="221">
        <f>Q549*H549</f>
        <v>0.0064900000000000001</v>
      </c>
      <c r="S549" s="221">
        <v>0</v>
      </c>
      <c r="T549" s="222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3" t="s">
        <v>139</v>
      </c>
      <c r="AT549" s="223" t="s">
        <v>134</v>
      </c>
      <c r="AU549" s="223" t="s">
        <v>86</v>
      </c>
      <c r="AY549" s="17" t="s">
        <v>131</v>
      </c>
      <c r="BE549" s="224">
        <f>IF(N549="základní",J549,0)</f>
        <v>0</v>
      </c>
      <c r="BF549" s="224">
        <f>IF(N549="snížená",J549,0)</f>
        <v>0</v>
      </c>
      <c r="BG549" s="224">
        <f>IF(N549="zákl. přenesená",J549,0)</f>
        <v>0</v>
      </c>
      <c r="BH549" s="224">
        <f>IF(N549="sníž. přenesená",J549,0)</f>
        <v>0</v>
      </c>
      <c r="BI549" s="224">
        <f>IF(N549="nulová",J549,0)</f>
        <v>0</v>
      </c>
      <c r="BJ549" s="17" t="s">
        <v>84</v>
      </c>
      <c r="BK549" s="224">
        <f>ROUND(I549*H549,2)</f>
        <v>0</v>
      </c>
      <c r="BL549" s="17" t="s">
        <v>139</v>
      </c>
      <c r="BM549" s="223" t="s">
        <v>1037</v>
      </c>
    </row>
    <row r="550" s="2" customFormat="1">
      <c r="A550" s="38"/>
      <c r="B550" s="39"/>
      <c r="C550" s="40"/>
      <c r="D550" s="225" t="s">
        <v>141</v>
      </c>
      <c r="E550" s="40"/>
      <c r="F550" s="226" t="s">
        <v>1038</v>
      </c>
      <c r="G550" s="40"/>
      <c r="H550" s="40"/>
      <c r="I550" s="227"/>
      <c r="J550" s="40"/>
      <c r="K550" s="40"/>
      <c r="L550" s="44"/>
      <c r="M550" s="228"/>
      <c r="N550" s="229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141</v>
      </c>
      <c r="AU550" s="17" t="s">
        <v>86</v>
      </c>
    </row>
    <row r="551" s="2" customFormat="1" ht="21.75" customHeight="1">
      <c r="A551" s="38"/>
      <c r="B551" s="39"/>
      <c r="C551" s="212" t="s">
        <v>1039</v>
      </c>
      <c r="D551" s="212" t="s">
        <v>134</v>
      </c>
      <c r="E551" s="213" t="s">
        <v>1040</v>
      </c>
      <c r="F551" s="214" t="s">
        <v>1041</v>
      </c>
      <c r="G551" s="215" t="s">
        <v>208</v>
      </c>
      <c r="H551" s="216">
        <v>21.149000000000001</v>
      </c>
      <c r="I551" s="217"/>
      <c r="J551" s="218">
        <f>ROUND(I551*H551,2)</f>
        <v>0</v>
      </c>
      <c r="K551" s="214" t="s">
        <v>138</v>
      </c>
      <c r="L551" s="44"/>
      <c r="M551" s="219" t="s">
        <v>19</v>
      </c>
      <c r="N551" s="220" t="s">
        <v>48</v>
      </c>
      <c r="O551" s="84"/>
      <c r="P551" s="221">
        <f>O551*H551</f>
        <v>0</v>
      </c>
      <c r="Q551" s="221">
        <v>0.0082000000000000007</v>
      </c>
      <c r="R551" s="221">
        <f>Q551*H551</f>
        <v>0.17342180000000002</v>
      </c>
      <c r="S551" s="221">
        <v>0</v>
      </c>
      <c r="T551" s="222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3" t="s">
        <v>139</v>
      </c>
      <c r="AT551" s="223" t="s">
        <v>134</v>
      </c>
      <c r="AU551" s="223" t="s">
        <v>86</v>
      </c>
      <c r="AY551" s="17" t="s">
        <v>131</v>
      </c>
      <c r="BE551" s="224">
        <f>IF(N551="základní",J551,0)</f>
        <v>0</v>
      </c>
      <c r="BF551" s="224">
        <f>IF(N551="snížená",J551,0)</f>
        <v>0</v>
      </c>
      <c r="BG551" s="224">
        <f>IF(N551="zákl. přenesená",J551,0)</f>
        <v>0</v>
      </c>
      <c r="BH551" s="224">
        <f>IF(N551="sníž. přenesená",J551,0)</f>
        <v>0</v>
      </c>
      <c r="BI551" s="224">
        <f>IF(N551="nulová",J551,0)</f>
        <v>0</v>
      </c>
      <c r="BJ551" s="17" t="s">
        <v>84</v>
      </c>
      <c r="BK551" s="224">
        <f>ROUND(I551*H551,2)</f>
        <v>0</v>
      </c>
      <c r="BL551" s="17" t="s">
        <v>139</v>
      </c>
      <c r="BM551" s="223" t="s">
        <v>1042</v>
      </c>
    </row>
    <row r="552" s="2" customFormat="1">
      <c r="A552" s="38"/>
      <c r="B552" s="39"/>
      <c r="C552" s="40"/>
      <c r="D552" s="225" t="s">
        <v>141</v>
      </c>
      <c r="E552" s="40"/>
      <c r="F552" s="226" t="s">
        <v>1043</v>
      </c>
      <c r="G552" s="40"/>
      <c r="H552" s="40"/>
      <c r="I552" s="227"/>
      <c r="J552" s="40"/>
      <c r="K552" s="40"/>
      <c r="L552" s="44"/>
      <c r="M552" s="228"/>
      <c r="N552" s="229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141</v>
      </c>
      <c r="AU552" s="17" t="s">
        <v>86</v>
      </c>
    </row>
    <row r="553" s="13" customFormat="1">
      <c r="A553" s="13"/>
      <c r="B553" s="230"/>
      <c r="C553" s="231"/>
      <c r="D553" s="232" t="s">
        <v>143</v>
      </c>
      <c r="E553" s="233" t="s">
        <v>19</v>
      </c>
      <c r="F553" s="234" t="s">
        <v>1044</v>
      </c>
      <c r="G553" s="231"/>
      <c r="H553" s="235">
        <v>21.149000000000001</v>
      </c>
      <c r="I553" s="236"/>
      <c r="J553" s="231"/>
      <c r="K553" s="231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143</v>
      </c>
      <c r="AU553" s="241" t="s">
        <v>86</v>
      </c>
      <c r="AV553" s="13" t="s">
        <v>86</v>
      </c>
      <c r="AW553" s="13" t="s">
        <v>37</v>
      </c>
      <c r="AX553" s="13" t="s">
        <v>84</v>
      </c>
      <c r="AY553" s="241" t="s">
        <v>131</v>
      </c>
    </row>
    <row r="554" s="2" customFormat="1" ht="21.75" customHeight="1">
      <c r="A554" s="38"/>
      <c r="B554" s="39"/>
      <c r="C554" s="212" t="s">
        <v>1045</v>
      </c>
      <c r="D554" s="212" t="s">
        <v>134</v>
      </c>
      <c r="E554" s="213" t="s">
        <v>1046</v>
      </c>
      <c r="F554" s="214" t="s">
        <v>1047</v>
      </c>
      <c r="G554" s="215" t="s">
        <v>208</v>
      </c>
      <c r="H554" s="216">
        <v>21.149000000000001</v>
      </c>
      <c r="I554" s="217"/>
      <c r="J554" s="218">
        <f>ROUND(I554*H554,2)</f>
        <v>0</v>
      </c>
      <c r="K554" s="214" t="s">
        <v>138</v>
      </c>
      <c r="L554" s="44"/>
      <c r="M554" s="219" t="s">
        <v>19</v>
      </c>
      <c r="N554" s="220" t="s">
        <v>48</v>
      </c>
      <c r="O554" s="84"/>
      <c r="P554" s="221">
        <f>O554*H554</f>
        <v>0</v>
      </c>
      <c r="Q554" s="221">
        <v>0</v>
      </c>
      <c r="R554" s="221">
        <f>Q554*H554</f>
        <v>0</v>
      </c>
      <c r="S554" s="221">
        <v>0</v>
      </c>
      <c r="T554" s="222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3" t="s">
        <v>139</v>
      </c>
      <c r="AT554" s="223" t="s">
        <v>134</v>
      </c>
      <c r="AU554" s="223" t="s">
        <v>86</v>
      </c>
      <c r="AY554" s="17" t="s">
        <v>131</v>
      </c>
      <c r="BE554" s="224">
        <f>IF(N554="základní",J554,0)</f>
        <v>0</v>
      </c>
      <c r="BF554" s="224">
        <f>IF(N554="snížená",J554,0)</f>
        <v>0</v>
      </c>
      <c r="BG554" s="224">
        <f>IF(N554="zákl. přenesená",J554,0)</f>
        <v>0</v>
      </c>
      <c r="BH554" s="224">
        <f>IF(N554="sníž. přenesená",J554,0)</f>
        <v>0</v>
      </c>
      <c r="BI554" s="224">
        <f>IF(N554="nulová",J554,0)</f>
        <v>0</v>
      </c>
      <c r="BJ554" s="17" t="s">
        <v>84</v>
      </c>
      <c r="BK554" s="224">
        <f>ROUND(I554*H554,2)</f>
        <v>0</v>
      </c>
      <c r="BL554" s="17" t="s">
        <v>139</v>
      </c>
      <c r="BM554" s="223" t="s">
        <v>1048</v>
      </c>
    </row>
    <row r="555" s="2" customFormat="1">
      <c r="A555" s="38"/>
      <c r="B555" s="39"/>
      <c r="C555" s="40"/>
      <c r="D555" s="225" t="s">
        <v>141</v>
      </c>
      <c r="E555" s="40"/>
      <c r="F555" s="226" t="s">
        <v>1049</v>
      </c>
      <c r="G555" s="40"/>
      <c r="H555" s="40"/>
      <c r="I555" s="227"/>
      <c r="J555" s="40"/>
      <c r="K555" s="40"/>
      <c r="L555" s="44"/>
      <c r="M555" s="228"/>
      <c r="N555" s="229"/>
      <c r="O555" s="84"/>
      <c r="P555" s="84"/>
      <c r="Q555" s="84"/>
      <c r="R555" s="84"/>
      <c r="S555" s="84"/>
      <c r="T555" s="85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141</v>
      </c>
      <c r="AU555" s="17" t="s">
        <v>86</v>
      </c>
    </row>
    <row r="556" s="2" customFormat="1" ht="16.5" customHeight="1">
      <c r="A556" s="38"/>
      <c r="B556" s="39"/>
      <c r="C556" s="212" t="s">
        <v>1050</v>
      </c>
      <c r="D556" s="212" t="s">
        <v>134</v>
      </c>
      <c r="E556" s="213" t="s">
        <v>1051</v>
      </c>
      <c r="F556" s="214" t="s">
        <v>1052</v>
      </c>
      <c r="G556" s="215" t="s">
        <v>238</v>
      </c>
      <c r="H556" s="216">
        <v>67.200000000000003</v>
      </c>
      <c r="I556" s="217"/>
      <c r="J556" s="218">
        <f>ROUND(I556*H556,2)</f>
        <v>0</v>
      </c>
      <c r="K556" s="214" t="s">
        <v>138</v>
      </c>
      <c r="L556" s="44"/>
      <c r="M556" s="219" t="s">
        <v>19</v>
      </c>
      <c r="N556" s="220" t="s">
        <v>48</v>
      </c>
      <c r="O556" s="84"/>
      <c r="P556" s="221">
        <f>O556*H556</f>
        <v>0</v>
      </c>
      <c r="Q556" s="221">
        <v>0.00088000000000000003</v>
      </c>
      <c r="R556" s="221">
        <f>Q556*H556</f>
        <v>0.059136000000000008</v>
      </c>
      <c r="S556" s="221">
        <v>0</v>
      </c>
      <c r="T556" s="222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3" t="s">
        <v>139</v>
      </c>
      <c r="AT556" s="223" t="s">
        <v>134</v>
      </c>
      <c r="AU556" s="223" t="s">
        <v>86</v>
      </c>
      <c r="AY556" s="17" t="s">
        <v>131</v>
      </c>
      <c r="BE556" s="224">
        <f>IF(N556="základní",J556,0)</f>
        <v>0</v>
      </c>
      <c r="BF556" s="224">
        <f>IF(N556="snížená",J556,0)</f>
        <v>0</v>
      </c>
      <c r="BG556" s="224">
        <f>IF(N556="zákl. přenesená",J556,0)</f>
        <v>0</v>
      </c>
      <c r="BH556" s="224">
        <f>IF(N556="sníž. přenesená",J556,0)</f>
        <v>0</v>
      </c>
      <c r="BI556" s="224">
        <f>IF(N556="nulová",J556,0)</f>
        <v>0</v>
      </c>
      <c r="BJ556" s="17" t="s">
        <v>84</v>
      </c>
      <c r="BK556" s="224">
        <f>ROUND(I556*H556,2)</f>
        <v>0</v>
      </c>
      <c r="BL556" s="17" t="s">
        <v>139</v>
      </c>
      <c r="BM556" s="223" t="s">
        <v>1053</v>
      </c>
    </row>
    <row r="557" s="2" customFormat="1">
      <c r="A557" s="38"/>
      <c r="B557" s="39"/>
      <c r="C557" s="40"/>
      <c r="D557" s="225" t="s">
        <v>141</v>
      </c>
      <c r="E557" s="40"/>
      <c r="F557" s="226" t="s">
        <v>1054</v>
      </c>
      <c r="G557" s="40"/>
      <c r="H557" s="40"/>
      <c r="I557" s="227"/>
      <c r="J557" s="40"/>
      <c r="K557" s="40"/>
      <c r="L557" s="44"/>
      <c r="M557" s="228"/>
      <c r="N557" s="229"/>
      <c r="O557" s="84"/>
      <c r="P557" s="84"/>
      <c r="Q557" s="84"/>
      <c r="R557" s="84"/>
      <c r="S557" s="84"/>
      <c r="T557" s="85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141</v>
      </c>
      <c r="AU557" s="17" t="s">
        <v>86</v>
      </c>
    </row>
    <row r="558" s="13" customFormat="1">
      <c r="A558" s="13"/>
      <c r="B558" s="230"/>
      <c r="C558" s="231"/>
      <c r="D558" s="232" t="s">
        <v>143</v>
      </c>
      <c r="E558" s="233" t="s">
        <v>19</v>
      </c>
      <c r="F558" s="234" t="s">
        <v>1055</v>
      </c>
      <c r="G558" s="231"/>
      <c r="H558" s="235">
        <v>67.200000000000003</v>
      </c>
      <c r="I558" s="236"/>
      <c r="J558" s="231"/>
      <c r="K558" s="231"/>
      <c r="L558" s="237"/>
      <c r="M558" s="238"/>
      <c r="N558" s="239"/>
      <c r="O558" s="239"/>
      <c r="P558" s="239"/>
      <c r="Q558" s="239"/>
      <c r="R558" s="239"/>
      <c r="S558" s="239"/>
      <c r="T558" s="24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1" t="s">
        <v>143</v>
      </c>
      <c r="AU558" s="241" t="s">
        <v>86</v>
      </c>
      <c r="AV558" s="13" t="s">
        <v>86</v>
      </c>
      <c r="AW558" s="13" t="s">
        <v>37</v>
      </c>
      <c r="AX558" s="13" t="s">
        <v>84</v>
      </c>
      <c r="AY558" s="241" t="s">
        <v>131</v>
      </c>
    </row>
    <row r="559" s="2" customFormat="1" ht="16.5" customHeight="1">
      <c r="A559" s="38"/>
      <c r="B559" s="39"/>
      <c r="C559" s="212" t="s">
        <v>1056</v>
      </c>
      <c r="D559" s="212" t="s">
        <v>134</v>
      </c>
      <c r="E559" s="213" t="s">
        <v>1057</v>
      </c>
      <c r="F559" s="214" t="s">
        <v>1058</v>
      </c>
      <c r="G559" s="215" t="s">
        <v>238</v>
      </c>
      <c r="H559" s="216">
        <v>67.200000000000003</v>
      </c>
      <c r="I559" s="217"/>
      <c r="J559" s="218">
        <f>ROUND(I559*H559,2)</f>
        <v>0</v>
      </c>
      <c r="K559" s="214" t="s">
        <v>138</v>
      </c>
      <c r="L559" s="44"/>
      <c r="M559" s="219" t="s">
        <v>19</v>
      </c>
      <c r="N559" s="220" t="s">
        <v>48</v>
      </c>
      <c r="O559" s="84"/>
      <c r="P559" s="221">
        <f>O559*H559</f>
        <v>0</v>
      </c>
      <c r="Q559" s="221">
        <v>0</v>
      </c>
      <c r="R559" s="221">
        <f>Q559*H559</f>
        <v>0</v>
      </c>
      <c r="S559" s="221">
        <v>0</v>
      </c>
      <c r="T559" s="222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3" t="s">
        <v>139</v>
      </c>
      <c r="AT559" s="223" t="s">
        <v>134</v>
      </c>
      <c r="AU559" s="223" t="s">
        <v>86</v>
      </c>
      <c r="AY559" s="17" t="s">
        <v>131</v>
      </c>
      <c r="BE559" s="224">
        <f>IF(N559="základní",J559,0)</f>
        <v>0</v>
      </c>
      <c r="BF559" s="224">
        <f>IF(N559="snížená",J559,0)</f>
        <v>0</v>
      </c>
      <c r="BG559" s="224">
        <f>IF(N559="zákl. přenesená",J559,0)</f>
        <v>0</v>
      </c>
      <c r="BH559" s="224">
        <f>IF(N559="sníž. přenesená",J559,0)</f>
        <v>0</v>
      </c>
      <c r="BI559" s="224">
        <f>IF(N559="nulová",J559,0)</f>
        <v>0</v>
      </c>
      <c r="BJ559" s="17" t="s">
        <v>84</v>
      </c>
      <c r="BK559" s="224">
        <f>ROUND(I559*H559,2)</f>
        <v>0</v>
      </c>
      <c r="BL559" s="17" t="s">
        <v>139</v>
      </c>
      <c r="BM559" s="223" t="s">
        <v>1059</v>
      </c>
    </row>
    <row r="560" s="2" customFormat="1">
      <c r="A560" s="38"/>
      <c r="B560" s="39"/>
      <c r="C560" s="40"/>
      <c r="D560" s="225" t="s">
        <v>141</v>
      </c>
      <c r="E560" s="40"/>
      <c r="F560" s="226" t="s">
        <v>1060</v>
      </c>
      <c r="G560" s="40"/>
      <c r="H560" s="40"/>
      <c r="I560" s="227"/>
      <c r="J560" s="40"/>
      <c r="K560" s="40"/>
      <c r="L560" s="44"/>
      <c r="M560" s="228"/>
      <c r="N560" s="229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141</v>
      </c>
      <c r="AU560" s="17" t="s">
        <v>86</v>
      </c>
    </row>
    <row r="561" s="2" customFormat="1" ht="16.5" customHeight="1">
      <c r="A561" s="38"/>
      <c r="B561" s="39"/>
      <c r="C561" s="212" t="s">
        <v>1061</v>
      </c>
      <c r="D561" s="212" t="s">
        <v>134</v>
      </c>
      <c r="E561" s="213" t="s">
        <v>1062</v>
      </c>
      <c r="F561" s="214" t="s">
        <v>1063</v>
      </c>
      <c r="G561" s="215" t="s">
        <v>238</v>
      </c>
      <c r="H561" s="216">
        <v>134.40000000000001</v>
      </c>
      <c r="I561" s="217"/>
      <c r="J561" s="218">
        <f>ROUND(I561*H561,2)</f>
        <v>0</v>
      </c>
      <c r="K561" s="214" t="s">
        <v>138</v>
      </c>
      <c r="L561" s="44"/>
      <c r="M561" s="219" t="s">
        <v>19</v>
      </c>
      <c r="N561" s="220" t="s">
        <v>48</v>
      </c>
      <c r="O561" s="84"/>
      <c r="P561" s="221">
        <f>O561*H561</f>
        <v>0</v>
      </c>
      <c r="Q561" s="221">
        <v>0</v>
      </c>
      <c r="R561" s="221">
        <f>Q561*H561</f>
        <v>0</v>
      </c>
      <c r="S561" s="221">
        <v>0</v>
      </c>
      <c r="T561" s="222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3" t="s">
        <v>139</v>
      </c>
      <c r="AT561" s="223" t="s">
        <v>134</v>
      </c>
      <c r="AU561" s="223" t="s">
        <v>86</v>
      </c>
      <c r="AY561" s="17" t="s">
        <v>131</v>
      </c>
      <c r="BE561" s="224">
        <f>IF(N561="základní",J561,0)</f>
        <v>0</v>
      </c>
      <c r="BF561" s="224">
        <f>IF(N561="snížená",J561,0)</f>
        <v>0</v>
      </c>
      <c r="BG561" s="224">
        <f>IF(N561="zákl. přenesená",J561,0)</f>
        <v>0</v>
      </c>
      <c r="BH561" s="224">
        <f>IF(N561="sníž. přenesená",J561,0)</f>
        <v>0</v>
      </c>
      <c r="BI561" s="224">
        <f>IF(N561="nulová",J561,0)</f>
        <v>0</v>
      </c>
      <c r="BJ561" s="17" t="s">
        <v>84</v>
      </c>
      <c r="BK561" s="224">
        <f>ROUND(I561*H561,2)</f>
        <v>0</v>
      </c>
      <c r="BL561" s="17" t="s">
        <v>139</v>
      </c>
      <c r="BM561" s="223" t="s">
        <v>1064</v>
      </c>
    </row>
    <row r="562" s="2" customFormat="1">
      <c r="A562" s="38"/>
      <c r="B562" s="39"/>
      <c r="C562" s="40"/>
      <c r="D562" s="225" t="s">
        <v>141</v>
      </c>
      <c r="E562" s="40"/>
      <c r="F562" s="226" t="s">
        <v>1065</v>
      </c>
      <c r="G562" s="40"/>
      <c r="H562" s="40"/>
      <c r="I562" s="227"/>
      <c r="J562" s="40"/>
      <c r="K562" s="40"/>
      <c r="L562" s="44"/>
      <c r="M562" s="228"/>
      <c r="N562" s="229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141</v>
      </c>
      <c r="AU562" s="17" t="s">
        <v>86</v>
      </c>
    </row>
    <row r="563" s="13" customFormat="1">
      <c r="A563" s="13"/>
      <c r="B563" s="230"/>
      <c r="C563" s="231"/>
      <c r="D563" s="232" t="s">
        <v>143</v>
      </c>
      <c r="E563" s="233" t="s">
        <v>19</v>
      </c>
      <c r="F563" s="234" t="s">
        <v>1066</v>
      </c>
      <c r="G563" s="231"/>
      <c r="H563" s="235">
        <v>134.40000000000001</v>
      </c>
      <c r="I563" s="236"/>
      <c r="J563" s="231"/>
      <c r="K563" s="231"/>
      <c r="L563" s="237"/>
      <c r="M563" s="238"/>
      <c r="N563" s="239"/>
      <c r="O563" s="239"/>
      <c r="P563" s="239"/>
      <c r="Q563" s="239"/>
      <c r="R563" s="239"/>
      <c r="S563" s="239"/>
      <c r="T563" s="24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1" t="s">
        <v>143</v>
      </c>
      <c r="AU563" s="241" t="s">
        <v>86</v>
      </c>
      <c r="AV563" s="13" t="s">
        <v>86</v>
      </c>
      <c r="AW563" s="13" t="s">
        <v>37</v>
      </c>
      <c r="AX563" s="13" t="s">
        <v>84</v>
      </c>
      <c r="AY563" s="241" t="s">
        <v>131</v>
      </c>
    </row>
    <row r="564" s="2" customFormat="1" ht="16.5" customHeight="1">
      <c r="A564" s="38"/>
      <c r="B564" s="39"/>
      <c r="C564" s="212" t="s">
        <v>1067</v>
      </c>
      <c r="D564" s="212" t="s">
        <v>134</v>
      </c>
      <c r="E564" s="213" t="s">
        <v>1068</v>
      </c>
      <c r="F564" s="214" t="s">
        <v>1069</v>
      </c>
      <c r="G564" s="215" t="s">
        <v>179</v>
      </c>
      <c r="H564" s="216">
        <v>24</v>
      </c>
      <c r="I564" s="217"/>
      <c r="J564" s="218">
        <f>ROUND(I564*H564,2)</f>
        <v>0</v>
      </c>
      <c r="K564" s="214" t="s">
        <v>138</v>
      </c>
      <c r="L564" s="44"/>
      <c r="M564" s="219" t="s">
        <v>19</v>
      </c>
      <c r="N564" s="220" t="s">
        <v>48</v>
      </c>
      <c r="O564" s="84"/>
      <c r="P564" s="221">
        <f>O564*H564</f>
        <v>0</v>
      </c>
      <c r="Q564" s="221">
        <v>0.00083000000000000001</v>
      </c>
      <c r="R564" s="221">
        <f>Q564*H564</f>
        <v>0.01992</v>
      </c>
      <c r="S564" s="221">
        <v>0</v>
      </c>
      <c r="T564" s="222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3" t="s">
        <v>139</v>
      </c>
      <c r="AT564" s="223" t="s">
        <v>134</v>
      </c>
      <c r="AU564" s="223" t="s">
        <v>86</v>
      </c>
      <c r="AY564" s="17" t="s">
        <v>131</v>
      </c>
      <c r="BE564" s="224">
        <f>IF(N564="základní",J564,0)</f>
        <v>0</v>
      </c>
      <c r="BF564" s="224">
        <f>IF(N564="snížená",J564,0)</f>
        <v>0</v>
      </c>
      <c r="BG564" s="224">
        <f>IF(N564="zákl. přenesená",J564,0)</f>
        <v>0</v>
      </c>
      <c r="BH564" s="224">
        <f>IF(N564="sníž. přenesená",J564,0)</f>
        <v>0</v>
      </c>
      <c r="BI564" s="224">
        <f>IF(N564="nulová",J564,0)</f>
        <v>0</v>
      </c>
      <c r="BJ564" s="17" t="s">
        <v>84</v>
      </c>
      <c r="BK564" s="224">
        <f>ROUND(I564*H564,2)</f>
        <v>0</v>
      </c>
      <c r="BL564" s="17" t="s">
        <v>139</v>
      </c>
      <c r="BM564" s="223" t="s">
        <v>1070</v>
      </c>
    </row>
    <row r="565" s="2" customFormat="1">
      <c r="A565" s="38"/>
      <c r="B565" s="39"/>
      <c r="C565" s="40"/>
      <c r="D565" s="225" t="s">
        <v>141</v>
      </c>
      <c r="E565" s="40"/>
      <c r="F565" s="226" t="s">
        <v>1071</v>
      </c>
      <c r="G565" s="40"/>
      <c r="H565" s="40"/>
      <c r="I565" s="227"/>
      <c r="J565" s="40"/>
      <c r="K565" s="40"/>
      <c r="L565" s="44"/>
      <c r="M565" s="228"/>
      <c r="N565" s="229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141</v>
      </c>
      <c r="AU565" s="17" t="s">
        <v>86</v>
      </c>
    </row>
    <row r="566" s="13" customFormat="1">
      <c r="A566" s="13"/>
      <c r="B566" s="230"/>
      <c r="C566" s="231"/>
      <c r="D566" s="232" t="s">
        <v>143</v>
      </c>
      <c r="E566" s="233" t="s">
        <v>19</v>
      </c>
      <c r="F566" s="234" t="s">
        <v>1072</v>
      </c>
      <c r="G566" s="231"/>
      <c r="H566" s="235">
        <v>24</v>
      </c>
      <c r="I566" s="236"/>
      <c r="J566" s="231"/>
      <c r="K566" s="231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143</v>
      </c>
      <c r="AU566" s="241" t="s">
        <v>86</v>
      </c>
      <c r="AV566" s="13" t="s">
        <v>86</v>
      </c>
      <c r="AW566" s="13" t="s">
        <v>37</v>
      </c>
      <c r="AX566" s="13" t="s">
        <v>84</v>
      </c>
      <c r="AY566" s="241" t="s">
        <v>131</v>
      </c>
    </row>
    <row r="567" s="2" customFormat="1" ht="16.5" customHeight="1">
      <c r="A567" s="38"/>
      <c r="B567" s="39"/>
      <c r="C567" s="212" t="s">
        <v>1073</v>
      </c>
      <c r="D567" s="212" t="s">
        <v>134</v>
      </c>
      <c r="E567" s="213" t="s">
        <v>1074</v>
      </c>
      <c r="F567" s="214" t="s">
        <v>1075</v>
      </c>
      <c r="G567" s="215" t="s">
        <v>179</v>
      </c>
      <c r="H567" s="216">
        <v>24</v>
      </c>
      <c r="I567" s="217"/>
      <c r="J567" s="218">
        <f>ROUND(I567*H567,2)</f>
        <v>0</v>
      </c>
      <c r="K567" s="214" t="s">
        <v>138</v>
      </c>
      <c r="L567" s="44"/>
      <c r="M567" s="219" t="s">
        <v>19</v>
      </c>
      <c r="N567" s="220" t="s">
        <v>48</v>
      </c>
      <c r="O567" s="84"/>
      <c r="P567" s="221">
        <f>O567*H567</f>
        <v>0</v>
      </c>
      <c r="Q567" s="221">
        <v>0</v>
      </c>
      <c r="R567" s="221">
        <f>Q567*H567</f>
        <v>0</v>
      </c>
      <c r="S567" s="221">
        <v>0</v>
      </c>
      <c r="T567" s="222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3" t="s">
        <v>139</v>
      </c>
      <c r="AT567" s="223" t="s">
        <v>134</v>
      </c>
      <c r="AU567" s="223" t="s">
        <v>86</v>
      </c>
      <c r="AY567" s="17" t="s">
        <v>131</v>
      </c>
      <c r="BE567" s="224">
        <f>IF(N567="základní",J567,0)</f>
        <v>0</v>
      </c>
      <c r="BF567" s="224">
        <f>IF(N567="snížená",J567,0)</f>
        <v>0</v>
      </c>
      <c r="BG567" s="224">
        <f>IF(N567="zákl. přenesená",J567,0)</f>
        <v>0</v>
      </c>
      <c r="BH567" s="224">
        <f>IF(N567="sníž. přenesená",J567,0)</f>
        <v>0</v>
      </c>
      <c r="BI567" s="224">
        <f>IF(N567="nulová",J567,0)</f>
        <v>0</v>
      </c>
      <c r="BJ567" s="17" t="s">
        <v>84</v>
      </c>
      <c r="BK567" s="224">
        <f>ROUND(I567*H567,2)</f>
        <v>0</v>
      </c>
      <c r="BL567" s="17" t="s">
        <v>139</v>
      </c>
      <c r="BM567" s="223" t="s">
        <v>1076</v>
      </c>
    </row>
    <row r="568" s="2" customFormat="1">
      <c r="A568" s="38"/>
      <c r="B568" s="39"/>
      <c r="C568" s="40"/>
      <c r="D568" s="225" t="s">
        <v>141</v>
      </c>
      <c r="E568" s="40"/>
      <c r="F568" s="226" t="s">
        <v>1077</v>
      </c>
      <c r="G568" s="40"/>
      <c r="H568" s="40"/>
      <c r="I568" s="227"/>
      <c r="J568" s="40"/>
      <c r="K568" s="40"/>
      <c r="L568" s="44"/>
      <c r="M568" s="228"/>
      <c r="N568" s="229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141</v>
      </c>
      <c r="AU568" s="17" t="s">
        <v>86</v>
      </c>
    </row>
    <row r="569" s="2" customFormat="1" ht="16.5" customHeight="1">
      <c r="A569" s="38"/>
      <c r="B569" s="39"/>
      <c r="C569" s="212" t="s">
        <v>1078</v>
      </c>
      <c r="D569" s="212" t="s">
        <v>134</v>
      </c>
      <c r="E569" s="213" t="s">
        <v>1079</v>
      </c>
      <c r="F569" s="214" t="s">
        <v>1080</v>
      </c>
      <c r="G569" s="215" t="s">
        <v>179</v>
      </c>
      <c r="H569" s="216">
        <v>48</v>
      </c>
      <c r="I569" s="217"/>
      <c r="J569" s="218">
        <f>ROUND(I569*H569,2)</f>
        <v>0</v>
      </c>
      <c r="K569" s="214" t="s">
        <v>138</v>
      </c>
      <c r="L569" s="44"/>
      <c r="M569" s="219" t="s">
        <v>19</v>
      </c>
      <c r="N569" s="220" t="s">
        <v>48</v>
      </c>
      <c r="O569" s="84"/>
      <c r="P569" s="221">
        <f>O569*H569</f>
        <v>0</v>
      </c>
      <c r="Q569" s="221">
        <v>0</v>
      </c>
      <c r="R569" s="221">
        <f>Q569*H569</f>
        <v>0</v>
      </c>
      <c r="S569" s="221">
        <v>0</v>
      </c>
      <c r="T569" s="222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3" t="s">
        <v>139</v>
      </c>
      <c r="AT569" s="223" t="s">
        <v>134</v>
      </c>
      <c r="AU569" s="223" t="s">
        <v>86</v>
      </c>
      <c r="AY569" s="17" t="s">
        <v>131</v>
      </c>
      <c r="BE569" s="224">
        <f>IF(N569="základní",J569,0)</f>
        <v>0</v>
      </c>
      <c r="BF569" s="224">
        <f>IF(N569="snížená",J569,0)</f>
        <v>0</v>
      </c>
      <c r="BG569" s="224">
        <f>IF(N569="zákl. přenesená",J569,0)</f>
        <v>0</v>
      </c>
      <c r="BH569" s="224">
        <f>IF(N569="sníž. přenesená",J569,0)</f>
        <v>0</v>
      </c>
      <c r="BI569" s="224">
        <f>IF(N569="nulová",J569,0)</f>
        <v>0</v>
      </c>
      <c r="BJ569" s="17" t="s">
        <v>84</v>
      </c>
      <c r="BK569" s="224">
        <f>ROUND(I569*H569,2)</f>
        <v>0</v>
      </c>
      <c r="BL569" s="17" t="s">
        <v>139</v>
      </c>
      <c r="BM569" s="223" t="s">
        <v>1081</v>
      </c>
    </row>
    <row r="570" s="2" customFormat="1">
      <c r="A570" s="38"/>
      <c r="B570" s="39"/>
      <c r="C570" s="40"/>
      <c r="D570" s="225" t="s">
        <v>141</v>
      </c>
      <c r="E570" s="40"/>
      <c r="F570" s="226" t="s">
        <v>1082</v>
      </c>
      <c r="G570" s="40"/>
      <c r="H570" s="40"/>
      <c r="I570" s="227"/>
      <c r="J570" s="40"/>
      <c r="K570" s="40"/>
      <c r="L570" s="44"/>
      <c r="M570" s="228"/>
      <c r="N570" s="229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141</v>
      </c>
      <c r="AU570" s="17" t="s">
        <v>86</v>
      </c>
    </row>
    <row r="571" s="13" customFormat="1">
      <c r="A571" s="13"/>
      <c r="B571" s="230"/>
      <c r="C571" s="231"/>
      <c r="D571" s="232" t="s">
        <v>143</v>
      </c>
      <c r="E571" s="233" t="s">
        <v>19</v>
      </c>
      <c r="F571" s="234" t="s">
        <v>1083</v>
      </c>
      <c r="G571" s="231"/>
      <c r="H571" s="235">
        <v>48</v>
      </c>
      <c r="I571" s="236"/>
      <c r="J571" s="231"/>
      <c r="K571" s="231"/>
      <c r="L571" s="237"/>
      <c r="M571" s="238"/>
      <c r="N571" s="239"/>
      <c r="O571" s="239"/>
      <c r="P571" s="239"/>
      <c r="Q571" s="239"/>
      <c r="R571" s="239"/>
      <c r="S571" s="239"/>
      <c r="T571" s="24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1" t="s">
        <v>143</v>
      </c>
      <c r="AU571" s="241" t="s">
        <v>86</v>
      </c>
      <c r="AV571" s="13" t="s">
        <v>86</v>
      </c>
      <c r="AW571" s="13" t="s">
        <v>37</v>
      </c>
      <c r="AX571" s="13" t="s">
        <v>84</v>
      </c>
      <c r="AY571" s="241" t="s">
        <v>131</v>
      </c>
    </row>
    <row r="572" s="2" customFormat="1" ht="16.5" customHeight="1">
      <c r="A572" s="38"/>
      <c r="B572" s="39"/>
      <c r="C572" s="212" t="s">
        <v>1084</v>
      </c>
      <c r="D572" s="212" t="s">
        <v>134</v>
      </c>
      <c r="E572" s="213" t="s">
        <v>1085</v>
      </c>
      <c r="F572" s="214" t="s">
        <v>1086</v>
      </c>
      <c r="G572" s="215" t="s">
        <v>208</v>
      </c>
      <c r="H572" s="216">
        <v>10.4</v>
      </c>
      <c r="I572" s="217"/>
      <c r="J572" s="218">
        <f>ROUND(I572*H572,2)</f>
        <v>0</v>
      </c>
      <c r="K572" s="214" t="s">
        <v>138</v>
      </c>
      <c r="L572" s="44"/>
      <c r="M572" s="219" t="s">
        <v>19</v>
      </c>
      <c r="N572" s="220" t="s">
        <v>48</v>
      </c>
      <c r="O572" s="84"/>
      <c r="P572" s="221">
        <f>O572*H572</f>
        <v>0</v>
      </c>
      <c r="Q572" s="221">
        <v>0.01167</v>
      </c>
      <c r="R572" s="221">
        <f>Q572*H572</f>
        <v>0.121368</v>
      </c>
      <c r="S572" s="221">
        <v>0</v>
      </c>
      <c r="T572" s="222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3" t="s">
        <v>139</v>
      </c>
      <c r="AT572" s="223" t="s">
        <v>134</v>
      </c>
      <c r="AU572" s="223" t="s">
        <v>86</v>
      </c>
      <c r="AY572" s="17" t="s">
        <v>131</v>
      </c>
      <c r="BE572" s="224">
        <f>IF(N572="základní",J572,0)</f>
        <v>0</v>
      </c>
      <c r="BF572" s="224">
        <f>IF(N572="snížená",J572,0)</f>
        <v>0</v>
      </c>
      <c r="BG572" s="224">
        <f>IF(N572="zákl. přenesená",J572,0)</f>
        <v>0</v>
      </c>
      <c r="BH572" s="224">
        <f>IF(N572="sníž. přenesená",J572,0)</f>
        <v>0</v>
      </c>
      <c r="BI572" s="224">
        <f>IF(N572="nulová",J572,0)</f>
        <v>0</v>
      </c>
      <c r="BJ572" s="17" t="s">
        <v>84</v>
      </c>
      <c r="BK572" s="224">
        <f>ROUND(I572*H572,2)</f>
        <v>0</v>
      </c>
      <c r="BL572" s="17" t="s">
        <v>139</v>
      </c>
      <c r="BM572" s="223" t="s">
        <v>1087</v>
      </c>
    </row>
    <row r="573" s="2" customFormat="1">
      <c r="A573" s="38"/>
      <c r="B573" s="39"/>
      <c r="C573" s="40"/>
      <c r="D573" s="225" t="s">
        <v>141</v>
      </c>
      <c r="E573" s="40"/>
      <c r="F573" s="226" t="s">
        <v>1088</v>
      </c>
      <c r="G573" s="40"/>
      <c r="H573" s="40"/>
      <c r="I573" s="227"/>
      <c r="J573" s="40"/>
      <c r="K573" s="40"/>
      <c r="L573" s="44"/>
      <c r="M573" s="228"/>
      <c r="N573" s="229"/>
      <c r="O573" s="84"/>
      <c r="P573" s="84"/>
      <c r="Q573" s="84"/>
      <c r="R573" s="84"/>
      <c r="S573" s="84"/>
      <c r="T573" s="85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141</v>
      </c>
      <c r="AU573" s="17" t="s">
        <v>86</v>
      </c>
    </row>
    <row r="574" s="13" customFormat="1">
      <c r="A574" s="13"/>
      <c r="B574" s="230"/>
      <c r="C574" s="231"/>
      <c r="D574" s="232" t="s">
        <v>143</v>
      </c>
      <c r="E574" s="233" t="s">
        <v>19</v>
      </c>
      <c r="F574" s="234" t="s">
        <v>1089</v>
      </c>
      <c r="G574" s="231"/>
      <c r="H574" s="235">
        <v>10.4</v>
      </c>
      <c r="I574" s="236"/>
      <c r="J574" s="231"/>
      <c r="K574" s="231"/>
      <c r="L574" s="237"/>
      <c r="M574" s="238"/>
      <c r="N574" s="239"/>
      <c r="O574" s="239"/>
      <c r="P574" s="239"/>
      <c r="Q574" s="239"/>
      <c r="R574" s="239"/>
      <c r="S574" s="239"/>
      <c r="T574" s="24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1" t="s">
        <v>143</v>
      </c>
      <c r="AU574" s="241" t="s">
        <v>86</v>
      </c>
      <c r="AV574" s="13" t="s">
        <v>86</v>
      </c>
      <c r="AW574" s="13" t="s">
        <v>37</v>
      </c>
      <c r="AX574" s="13" t="s">
        <v>84</v>
      </c>
      <c r="AY574" s="241" t="s">
        <v>131</v>
      </c>
    </row>
    <row r="575" s="2" customFormat="1" ht="24.15" customHeight="1">
      <c r="A575" s="38"/>
      <c r="B575" s="39"/>
      <c r="C575" s="212" t="s">
        <v>1090</v>
      </c>
      <c r="D575" s="212" t="s">
        <v>134</v>
      </c>
      <c r="E575" s="213" t="s">
        <v>1091</v>
      </c>
      <c r="F575" s="214" t="s">
        <v>1092</v>
      </c>
      <c r="G575" s="215" t="s">
        <v>137</v>
      </c>
      <c r="H575" s="216">
        <v>96</v>
      </c>
      <c r="I575" s="217"/>
      <c r="J575" s="218">
        <f>ROUND(I575*H575,2)</f>
        <v>0</v>
      </c>
      <c r="K575" s="214" t="s">
        <v>138</v>
      </c>
      <c r="L575" s="44"/>
      <c r="M575" s="219" t="s">
        <v>19</v>
      </c>
      <c r="N575" s="220" t="s">
        <v>48</v>
      </c>
      <c r="O575" s="84"/>
      <c r="P575" s="221">
        <f>O575*H575</f>
        <v>0</v>
      </c>
      <c r="Q575" s="221">
        <v>1.0000000000000001E-05</v>
      </c>
      <c r="R575" s="221">
        <f>Q575*H575</f>
        <v>0.00096000000000000013</v>
      </c>
      <c r="S575" s="221">
        <v>0</v>
      </c>
      <c r="T575" s="222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3" t="s">
        <v>139</v>
      </c>
      <c r="AT575" s="223" t="s">
        <v>134</v>
      </c>
      <c r="AU575" s="223" t="s">
        <v>86</v>
      </c>
      <c r="AY575" s="17" t="s">
        <v>131</v>
      </c>
      <c r="BE575" s="224">
        <f>IF(N575="základní",J575,0)</f>
        <v>0</v>
      </c>
      <c r="BF575" s="224">
        <f>IF(N575="snížená",J575,0)</f>
        <v>0</v>
      </c>
      <c r="BG575" s="224">
        <f>IF(N575="zákl. přenesená",J575,0)</f>
        <v>0</v>
      </c>
      <c r="BH575" s="224">
        <f>IF(N575="sníž. přenesená",J575,0)</f>
        <v>0</v>
      </c>
      <c r="BI575" s="224">
        <f>IF(N575="nulová",J575,0)</f>
        <v>0</v>
      </c>
      <c r="BJ575" s="17" t="s">
        <v>84</v>
      </c>
      <c r="BK575" s="224">
        <f>ROUND(I575*H575,2)</f>
        <v>0</v>
      </c>
      <c r="BL575" s="17" t="s">
        <v>139</v>
      </c>
      <c r="BM575" s="223" t="s">
        <v>1093</v>
      </c>
    </row>
    <row r="576" s="2" customFormat="1">
      <c r="A576" s="38"/>
      <c r="B576" s="39"/>
      <c r="C576" s="40"/>
      <c r="D576" s="225" t="s">
        <v>141</v>
      </c>
      <c r="E576" s="40"/>
      <c r="F576" s="226" t="s">
        <v>1094</v>
      </c>
      <c r="G576" s="40"/>
      <c r="H576" s="40"/>
      <c r="I576" s="227"/>
      <c r="J576" s="40"/>
      <c r="K576" s="40"/>
      <c r="L576" s="44"/>
      <c r="M576" s="228"/>
      <c r="N576" s="229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141</v>
      </c>
      <c r="AU576" s="17" t="s">
        <v>86</v>
      </c>
    </row>
    <row r="577" s="13" customFormat="1">
      <c r="A577" s="13"/>
      <c r="B577" s="230"/>
      <c r="C577" s="231"/>
      <c r="D577" s="232" t="s">
        <v>143</v>
      </c>
      <c r="E577" s="233" t="s">
        <v>19</v>
      </c>
      <c r="F577" s="234" t="s">
        <v>1095</v>
      </c>
      <c r="G577" s="231"/>
      <c r="H577" s="235">
        <v>96</v>
      </c>
      <c r="I577" s="236"/>
      <c r="J577" s="231"/>
      <c r="K577" s="231"/>
      <c r="L577" s="237"/>
      <c r="M577" s="238"/>
      <c r="N577" s="239"/>
      <c r="O577" s="239"/>
      <c r="P577" s="239"/>
      <c r="Q577" s="239"/>
      <c r="R577" s="239"/>
      <c r="S577" s="239"/>
      <c r="T577" s="24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1" t="s">
        <v>143</v>
      </c>
      <c r="AU577" s="241" t="s">
        <v>86</v>
      </c>
      <c r="AV577" s="13" t="s">
        <v>86</v>
      </c>
      <c r="AW577" s="13" t="s">
        <v>37</v>
      </c>
      <c r="AX577" s="13" t="s">
        <v>84</v>
      </c>
      <c r="AY577" s="241" t="s">
        <v>131</v>
      </c>
    </row>
    <row r="578" s="2" customFormat="1" ht="16.5" customHeight="1">
      <c r="A578" s="38"/>
      <c r="B578" s="39"/>
      <c r="C578" s="212" t="s">
        <v>1096</v>
      </c>
      <c r="D578" s="212" t="s">
        <v>134</v>
      </c>
      <c r="E578" s="213" t="s">
        <v>1097</v>
      </c>
      <c r="F578" s="214" t="s">
        <v>1098</v>
      </c>
      <c r="G578" s="215" t="s">
        <v>238</v>
      </c>
      <c r="H578" s="216">
        <v>12.24</v>
      </c>
      <c r="I578" s="217"/>
      <c r="J578" s="218">
        <f>ROUND(I578*H578,2)</f>
        <v>0</v>
      </c>
      <c r="K578" s="214" t="s">
        <v>138</v>
      </c>
      <c r="L578" s="44"/>
      <c r="M578" s="219" t="s">
        <v>19</v>
      </c>
      <c r="N578" s="220" t="s">
        <v>48</v>
      </c>
      <c r="O578" s="84"/>
      <c r="P578" s="221">
        <f>O578*H578</f>
        <v>0</v>
      </c>
      <c r="Q578" s="221">
        <v>0.12</v>
      </c>
      <c r="R578" s="221">
        <f>Q578*H578</f>
        <v>1.4687999999999999</v>
      </c>
      <c r="S578" s="221">
        <v>2.2000000000000002</v>
      </c>
      <c r="T578" s="222">
        <f>S578*H578</f>
        <v>26.928000000000004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3" t="s">
        <v>139</v>
      </c>
      <c r="AT578" s="223" t="s">
        <v>134</v>
      </c>
      <c r="AU578" s="223" t="s">
        <v>86</v>
      </c>
      <c r="AY578" s="17" t="s">
        <v>131</v>
      </c>
      <c r="BE578" s="224">
        <f>IF(N578="základní",J578,0)</f>
        <v>0</v>
      </c>
      <c r="BF578" s="224">
        <f>IF(N578="snížená",J578,0)</f>
        <v>0</v>
      </c>
      <c r="BG578" s="224">
        <f>IF(N578="zákl. přenesená",J578,0)</f>
        <v>0</v>
      </c>
      <c r="BH578" s="224">
        <f>IF(N578="sníž. přenesená",J578,0)</f>
        <v>0</v>
      </c>
      <c r="BI578" s="224">
        <f>IF(N578="nulová",J578,0)</f>
        <v>0</v>
      </c>
      <c r="BJ578" s="17" t="s">
        <v>84</v>
      </c>
      <c r="BK578" s="224">
        <f>ROUND(I578*H578,2)</f>
        <v>0</v>
      </c>
      <c r="BL578" s="17" t="s">
        <v>139</v>
      </c>
      <c r="BM578" s="223" t="s">
        <v>1099</v>
      </c>
    </row>
    <row r="579" s="2" customFormat="1">
      <c r="A579" s="38"/>
      <c r="B579" s="39"/>
      <c r="C579" s="40"/>
      <c r="D579" s="225" t="s">
        <v>141</v>
      </c>
      <c r="E579" s="40"/>
      <c r="F579" s="226" t="s">
        <v>1100</v>
      </c>
      <c r="G579" s="40"/>
      <c r="H579" s="40"/>
      <c r="I579" s="227"/>
      <c r="J579" s="40"/>
      <c r="K579" s="40"/>
      <c r="L579" s="44"/>
      <c r="M579" s="228"/>
      <c r="N579" s="229"/>
      <c r="O579" s="84"/>
      <c r="P579" s="84"/>
      <c r="Q579" s="84"/>
      <c r="R579" s="84"/>
      <c r="S579" s="84"/>
      <c r="T579" s="85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141</v>
      </c>
      <c r="AU579" s="17" t="s">
        <v>86</v>
      </c>
    </row>
    <row r="580" s="13" customFormat="1">
      <c r="A580" s="13"/>
      <c r="B580" s="230"/>
      <c r="C580" s="231"/>
      <c r="D580" s="232" t="s">
        <v>143</v>
      </c>
      <c r="E580" s="233" t="s">
        <v>19</v>
      </c>
      <c r="F580" s="234" t="s">
        <v>1101</v>
      </c>
      <c r="G580" s="231"/>
      <c r="H580" s="235">
        <v>12.24</v>
      </c>
      <c r="I580" s="236"/>
      <c r="J580" s="231"/>
      <c r="K580" s="231"/>
      <c r="L580" s="237"/>
      <c r="M580" s="238"/>
      <c r="N580" s="239"/>
      <c r="O580" s="239"/>
      <c r="P580" s="239"/>
      <c r="Q580" s="239"/>
      <c r="R580" s="239"/>
      <c r="S580" s="239"/>
      <c r="T580" s="24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1" t="s">
        <v>143</v>
      </c>
      <c r="AU580" s="241" t="s">
        <v>86</v>
      </c>
      <c r="AV580" s="13" t="s">
        <v>86</v>
      </c>
      <c r="AW580" s="13" t="s">
        <v>37</v>
      </c>
      <c r="AX580" s="13" t="s">
        <v>84</v>
      </c>
      <c r="AY580" s="241" t="s">
        <v>131</v>
      </c>
    </row>
    <row r="581" s="2" customFormat="1" ht="16.5" customHeight="1">
      <c r="A581" s="38"/>
      <c r="B581" s="39"/>
      <c r="C581" s="212" t="s">
        <v>1102</v>
      </c>
      <c r="D581" s="212" t="s">
        <v>134</v>
      </c>
      <c r="E581" s="213" t="s">
        <v>1103</v>
      </c>
      <c r="F581" s="214" t="s">
        <v>1104</v>
      </c>
      <c r="G581" s="215" t="s">
        <v>238</v>
      </c>
      <c r="H581" s="216">
        <v>39.600000000000001</v>
      </c>
      <c r="I581" s="217"/>
      <c r="J581" s="218">
        <f>ROUND(I581*H581,2)</f>
        <v>0</v>
      </c>
      <c r="K581" s="214" t="s">
        <v>138</v>
      </c>
      <c r="L581" s="44"/>
      <c r="M581" s="219" t="s">
        <v>19</v>
      </c>
      <c r="N581" s="220" t="s">
        <v>48</v>
      </c>
      <c r="O581" s="84"/>
      <c r="P581" s="221">
        <f>O581*H581</f>
        <v>0</v>
      </c>
      <c r="Q581" s="221">
        <v>0.12</v>
      </c>
      <c r="R581" s="221">
        <f>Q581*H581</f>
        <v>4.7519999999999998</v>
      </c>
      <c r="S581" s="221">
        <v>2.2000000000000002</v>
      </c>
      <c r="T581" s="222">
        <f>S581*H581</f>
        <v>87.120000000000005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3" t="s">
        <v>139</v>
      </c>
      <c r="AT581" s="223" t="s">
        <v>134</v>
      </c>
      <c r="AU581" s="223" t="s">
        <v>86</v>
      </c>
      <c r="AY581" s="17" t="s">
        <v>131</v>
      </c>
      <c r="BE581" s="224">
        <f>IF(N581="základní",J581,0)</f>
        <v>0</v>
      </c>
      <c r="BF581" s="224">
        <f>IF(N581="snížená",J581,0)</f>
        <v>0</v>
      </c>
      <c r="BG581" s="224">
        <f>IF(N581="zákl. přenesená",J581,0)</f>
        <v>0</v>
      </c>
      <c r="BH581" s="224">
        <f>IF(N581="sníž. přenesená",J581,0)</f>
        <v>0</v>
      </c>
      <c r="BI581" s="224">
        <f>IF(N581="nulová",J581,0)</f>
        <v>0</v>
      </c>
      <c r="BJ581" s="17" t="s">
        <v>84</v>
      </c>
      <c r="BK581" s="224">
        <f>ROUND(I581*H581,2)</f>
        <v>0</v>
      </c>
      <c r="BL581" s="17" t="s">
        <v>139</v>
      </c>
      <c r="BM581" s="223" t="s">
        <v>1105</v>
      </c>
    </row>
    <row r="582" s="2" customFormat="1">
      <c r="A582" s="38"/>
      <c r="B582" s="39"/>
      <c r="C582" s="40"/>
      <c r="D582" s="225" t="s">
        <v>141</v>
      </c>
      <c r="E582" s="40"/>
      <c r="F582" s="226" t="s">
        <v>1106</v>
      </c>
      <c r="G582" s="40"/>
      <c r="H582" s="40"/>
      <c r="I582" s="227"/>
      <c r="J582" s="40"/>
      <c r="K582" s="40"/>
      <c r="L582" s="44"/>
      <c r="M582" s="228"/>
      <c r="N582" s="229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141</v>
      </c>
      <c r="AU582" s="17" t="s">
        <v>86</v>
      </c>
    </row>
    <row r="583" s="15" customFormat="1">
      <c r="A583" s="15"/>
      <c r="B583" s="256"/>
      <c r="C583" s="257"/>
      <c r="D583" s="232" t="s">
        <v>143</v>
      </c>
      <c r="E583" s="258" t="s">
        <v>19</v>
      </c>
      <c r="F583" s="259" t="s">
        <v>1107</v>
      </c>
      <c r="G583" s="257"/>
      <c r="H583" s="258" t="s">
        <v>19</v>
      </c>
      <c r="I583" s="260"/>
      <c r="J583" s="257"/>
      <c r="K583" s="257"/>
      <c r="L583" s="261"/>
      <c r="M583" s="262"/>
      <c r="N583" s="263"/>
      <c r="O583" s="263"/>
      <c r="P583" s="263"/>
      <c r="Q583" s="263"/>
      <c r="R583" s="263"/>
      <c r="S583" s="263"/>
      <c r="T583" s="264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5" t="s">
        <v>143</v>
      </c>
      <c r="AU583" s="265" t="s">
        <v>86</v>
      </c>
      <c r="AV583" s="15" t="s">
        <v>84</v>
      </c>
      <c r="AW583" s="15" t="s">
        <v>37</v>
      </c>
      <c r="AX583" s="15" t="s">
        <v>77</v>
      </c>
      <c r="AY583" s="265" t="s">
        <v>131</v>
      </c>
    </row>
    <row r="584" s="13" customFormat="1">
      <c r="A584" s="13"/>
      <c r="B584" s="230"/>
      <c r="C584" s="231"/>
      <c r="D584" s="232" t="s">
        <v>143</v>
      </c>
      <c r="E584" s="233" t="s">
        <v>19</v>
      </c>
      <c r="F584" s="234" t="s">
        <v>1108</v>
      </c>
      <c r="G584" s="231"/>
      <c r="H584" s="235">
        <v>24.48</v>
      </c>
      <c r="I584" s="236"/>
      <c r="J584" s="231"/>
      <c r="K584" s="231"/>
      <c r="L584" s="237"/>
      <c r="M584" s="238"/>
      <c r="N584" s="239"/>
      <c r="O584" s="239"/>
      <c r="P584" s="239"/>
      <c r="Q584" s="239"/>
      <c r="R584" s="239"/>
      <c r="S584" s="239"/>
      <c r="T584" s="24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1" t="s">
        <v>143</v>
      </c>
      <c r="AU584" s="241" t="s">
        <v>86</v>
      </c>
      <c r="AV584" s="13" t="s">
        <v>86</v>
      </c>
      <c r="AW584" s="13" t="s">
        <v>37</v>
      </c>
      <c r="AX584" s="13" t="s">
        <v>77</v>
      </c>
      <c r="AY584" s="241" t="s">
        <v>131</v>
      </c>
    </row>
    <row r="585" s="13" customFormat="1">
      <c r="A585" s="13"/>
      <c r="B585" s="230"/>
      <c r="C585" s="231"/>
      <c r="D585" s="232" t="s">
        <v>143</v>
      </c>
      <c r="E585" s="233" t="s">
        <v>19</v>
      </c>
      <c r="F585" s="234" t="s">
        <v>1109</v>
      </c>
      <c r="G585" s="231"/>
      <c r="H585" s="235">
        <v>15.119999999999999</v>
      </c>
      <c r="I585" s="236"/>
      <c r="J585" s="231"/>
      <c r="K585" s="231"/>
      <c r="L585" s="237"/>
      <c r="M585" s="238"/>
      <c r="N585" s="239"/>
      <c r="O585" s="239"/>
      <c r="P585" s="239"/>
      <c r="Q585" s="239"/>
      <c r="R585" s="239"/>
      <c r="S585" s="239"/>
      <c r="T585" s="24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1" t="s">
        <v>143</v>
      </c>
      <c r="AU585" s="241" t="s">
        <v>86</v>
      </c>
      <c r="AV585" s="13" t="s">
        <v>86</v>
      </c>
      <c r="AW585" s="13" t="s">
        <v>37</v>
      </c>
      <c r="AX585" s="13" t="s">
        <v>77</v>
      </c>
      <c r="AY585" s="241" t="s">
        <v>131</v>
      </c>
    </row>
    <row r="586" s="14" customFormat="1">
      <c r="A586" s="14"/>
      <c r="B586" s="242"/>
      <c r="C586" s="243"/>
      <c r="D586" s="232" t="s">
        <v>143</v>
      </c>
      <c r="E586" s="244" t="s">
        <v>19</v>
      </c>
      <c r="F586" s="245" t="s">
        <v>146</v>
      </c>
      <c r="G586" s="243"/>
      <c r="H586" s="246">
        <v>39.600000000000001</v>
      </c>
      <c r="I586" s="247"/>
      <c r="J586" s="243"/>
      <c r="K586" s="243"/>
      <c r="L586" s="248"/>
      <c r="M586" s="249"/>
      <c r="N586" s="250"/>
      <c r="O586" s="250"/>
      <c r="P586" s="250"/>
      <c r="Q586" s="250"/>
      <c r="R586" s="250"/>
      <c r="S586" s="250"/>
      <c r="T586" s="25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2" t="s">
        <v>143</v>
      </c>
      <c r="AU586" s="252" t="s">
        <v>86</v>
      </c>
      <c r="AV586" s="14" t="s">
        <v>139</v>
      </c>
      <c r="AW586" s="14" t="s">
        <v>37</v>
      </c>
      <c r="AX586" s="14" t="s">
        <v>84</v>
      </c>
      <c r="AY586" s="252" t="s">
        <v>131</v>
      </c>
    </row>
    <row r="587" s="2" customFormat="1" ht="16.5" customHeight="1">
      <c r="A587" s="38"/>
      <c r="B587" s="39"/>
      <c r="C587" s="212" t="s">
        <v>1110</v>
      </c>
      <c r="D587" s="212" t="s">
        <v>134</v>
      </c>
      <c r="E587" s="213" t="s">
        <v>1111</v>
      </c>
      <c r="F587" s="214" t="s">
        <v>1112</v>
      </c>
      <c r="G587" s="215" t="s">
        <v>238</v>
      </c>
      <c r="H587" s="216">
        <v>8.5549999999999997</v>
      </c>
      <c r="I587" s="217"/>
      <c r="J587" s="218">
        <f>ROUND(I587*H587,2)</f>
        <v>0</v>
      </c>
      <c r="K587" s="214" t="s">
        <v>138</v>
      </c>
      <c r="L587" s="44"/>
      <c r="M587" s="219" t="s">
        <v>19</v>
      </c>
      <c r="N587" s="220" t="s">
        <v>48</v>
      </c>
      <c r="O587" s="84"/>
      <c r="P587" s="221">
        <f>O587*H587</f>
        <v>0</v>
      </c>
      <c r="Q587" s="221">
        <v>0.12171</v>
      </c>
      <c r="R587" s="221">
        <f>Q587*H587</f>
        <v>1.0412290499999999</v>
      </c>
      <c r="S587" s="221">
        <v>2.3999999999999999</v>
      </c>
      <c r="T587" s="222">
        <f>S587*H587</f>
        <v>20.532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3" t="s">
        <v>139</v>
      </c>
      <c r="AT587" s="223" t="s">
        <v>134</v>
      </c>
      <c r="AU587" s="223" t="s">
        <v>86</v>
      </c>
      <c r="AY587" s="17" t="s">
        <v>131</v>
      </c>
      <c r="BE587" s="224">
        <f>IF(N587="základní",J587,0)</f>
        <v>0</v>
      </c>
      <c r="BF587" s="224">
        <f>IF(N587="snížená",J587,0)</f>
        <v>0</v>
      </c>
      <c r="BG587" s="224">
        <f>IF(N587="zákl. přenesená",J587,0)</f>
        <v>0</v>
      </c>
      <c r="BH587" s="224">
        <f>IF(N587="sníž. přenesená",J587,0)</f>
        <v>0</v>
      </c>
      <c r="BI587" s="224">
        <f>IF(N587="nulová",J587,0)</f>
        <v>0</v>
      </c>
      <c r="BJ587" s="17" t="s">
        <v>84</v>
      </c>
      <c r="BK587" s="224">
        <f>ROUND(I587*H587,2)</f>
        <v>0</v>
      </c>
      <c r="BL587" s="17" t="s">
        <v>139</v>
      </c>
      <c r="BM587" s="223" t="s">
        <v>1113</v>
      </c>
    </row>
    <row r="588" s="2" customFormat="1">
      <c r="A588" s="38"/>
      <c r="B588" s="39"/>
      <c r="C588" s="40"/>
      <c r="D588" s="225" t="s">
        <v>141</v>
      </c>
      <c r="E588" s="40"/>
      <c r="F588" s="226" t="s">
        <v>1114</v>
      </c>
      <c r="G588" s="40"/>
      <c r="H588" s="40"/>
      <c r="I588" s="227"/>
      <c r="J588" s="40"/>
      <c r="K588" s="40"/>
      <c r="L588" s="44"/>
      <c r="M588" s="228"/>
      <c r="N588" s="229"/>
      <c r="O588" s="84"/>
      <c r="P588" s="84"/>
      <c r="Q588" s="84"/>
      <c r="R588" s="84"/>
      <c r="S588" s="84"/>
      <c r="T588" s="85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141</v>
      </c>
      <c r="AU588" s="17" t="s">
        <v>86</v>
      </c>
    </row>
    <row r="589" s="15" customFormat="1">
      <c r="A589" s="15"/>
      <c r="B589" s="256"/>
      <c r="C589" s="257"/>
      <c r="D589" s="232" t="s">
        <v>143</v>
      </c>
      <c r="E589" s="258" t="s">
        <v>19</v>
      </c>
      <c r="F589" s="259" t="s">
        <v>1107</v>
      </c>
      <c r="G589" s="257"/>
      <c r="H589" s="258" t="s">
        <v>19</v>
      </c>
      <c r="I589" s="260"/>
      <c r="J589" s="257"/>
      <c r="K589" s="257"/>
      <c r="L589" s="261"/>
      <c r="M589" s="262"/>
      <c r="N589" s="263"/>
      <c r="O589" s="263"/>
      <c r="P589" s="263"/>
      <c r="Q589" s="263"/>
      <c r="R589" s="263"/>
      <c r="S589" s="263"/>
      <c r="T589" s="264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5" t="s">
        <v>143</v>
      </c>
      <c r="AU589" s="265" t="s">
        <v>86</v>
      </c>
      <c r="AV589" s="15" t="s">
        <v>84</v>
      </c>
      <c r="AW589" s="15" t="s">
        <v>37</v>
      </c>
      <c r="AX589" s="15" t="s">
        <v>77</v>
      </c>
      <c r="AY589" s="265" t="s">
        <v>131</v>
      </c>
    </row>
    <row r="590" s="13" customFormat="1">
      <c r="A590" s="13"/>
      <c r="B590" s="230"/>
      <c r="C590" s="231"/>
      <c r="D590" s="232" t="s">
        <v>143</v>
      </c>
      <c r="E590" s="233" t="s">
        <v>19</v>
      </c>
      <c r="F590" s="234" t="s">
        <v>1115</v>
      </c>
      <c r="G590" s="231"/>
      <c r="H590" s="235">
        <v>7.3710000000000004</v>
      </c>
      <c r="I590" s="236"/>
      <c r="J590" s="231"/>
      <c r="K590" s="231"/>
      <c r="L590" s="237"/>
      <c r="M590" s="238"/>
      <c r="N590" s="239"/>
      <c r="O590" s="239"/>
      <c r="P590" s="239"/>
      <c r="Q590" s="239"/>
      <c r="R590" s="239"/>
      <c r="S590" s="239"/>
      <c r="T590" s="24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1" t="s">
        <v>143</v>
      </c>
      <c r="AU590" s="241" t="s">
        <v>86</v>
      </c>
      <c r="AV590" s="13" t="s">
        <v>86</v>
      </c>
      <c r="AW590" s="13" t="s">
        <v>37</v>
      </c>
      <c r="AX590" s="13" t="s">
        <v>77</v>
      </c>
      <c r="AY590" s="241" t="s">
        <v>131</v>
      </c>
    </row>
    <row r="591" s="13" customFormat="1">
      <c r="A591" s="13"/>
      <c r="B591" s="230"/>
      <c r="C591" s="231"/>
      <c r="D591" s="232" t="s">
        <v>143</v>
      </c>
      <c r="E591" s="233" t="s">
        <v>19</v>
      </c>
      <c r="F591" s="234" t="s">
        <v>1116</v>
      </c>
      <c r="G591" s="231"/>
      <c r="H591" s="235">
        <v>1.1839999999999999</v>
      </c>
      <c r="I591" s="236"/>
      <c r="J591" s="231"/>
      <c r="K591" s="231"/>
      <c r="L591" s="237"/>
      <c r="M591" s="238"/>
      <c r="N591" s="239"/>
      <c r="O591" s="239"/>
      <c r="P591" s="239"/>
      <c r="Q591" s="239"/>
      <c r="R591" s="239"/>
      <c r="S591" s="239"/>
      <c r="T591" s="24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1" t="s">
        <v>143</v>
      </c>
      <c r="AU591" s="241" t="s">
        <v>86</v>
      </c>
      <c r="AV591" s="13" t="s">
        <v>86</v>
      </c>
      <c r="AW591" s="13" t="s">
        <v>37</v>
      </c>
      <c r="AX591" s="13" t="s">
        <v>77</v>
      </c>
      <c r="AY591" s="241" t="s">
        <v>131</v>
      </c>
    </row>
    <row r="592" s="14" customFormat="1">
      <c r="A592" s="14"/>
      <c r="B592" s="242"/>
      <c r="C592" s="243"/>
      <c r="D592" s="232" t="s">
        <v>143</v>
      </c>
      <c r="E592" s="244" t="s">
        <v>19</v>
      </c>
      <c r="F592" s="245" t="s">
        <v>146</v>
      </c>
      <c r="G592" s="243"/>
      <c r="H592" s="246">
        <v>8.5549999999999997</v>
      </c>
      <c r="I592" s="247"/>
      <c r="J592" s="243"/>
      <c r="K592" s="243"/>
      <c r="L592" s="248"/>
      <c r="M592" s="249"/>
      <c r="N592" s="250"/>
      <c r="O592" s="250"/>
      <c r="P592" s="250"/>
      <c r="Q592" s="250"/>
      <c r="R592" s="250"/>
      <c r="S592" s="250"/>
      <c r="T592" s="25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2" t="s">
        <v>143</v>
      </c>
      <c r="AU592" s="252" t="s">
        <v>86</v>
      </c>
      <c r="AV592" s="14" t="s">
        <v>139</v>
      </c>
      <c r="AW592" s="14" t="s">
        <v>37</v>
      </c>
      <c r="AX592" s="14" t="s">
        <v>84</v>
      </c>
      <c r="AY592" s="252" t="s">
        <v>131</v>
      </c>
    </row>
    <row r="593" s="2" customFormat="1" ht="21.75" customHeight="1">
      <c r="A593" s="38"/>
      <c r="B593" s="39"/>
      <c r="C593" s="212" t="s">
        <v>1117</v>
      </c>
      <c r="D593" s="212" t="s">
        <v>134</v>
      </c>
      <c r="E593" s="213" t="s">
        <v>1118</v>
      </c>
      <c r="F593" s="214" t="s">
        <v>1119</v>
      </c>
      <c r="G593" s="215" t="s">
        <v>137</v>
      </c>
      <c r="H593" s="216">
        <v>45</v>
      </c>
      <c r="I593" s="217"/>
      <c r="J593" s="218">
        <f>ROUND(I593*H593,2)</f>
        <v>0</v>
      </c>
      <c r="K593" s="214" t="s">
        <v>138</v>
      </c>
      <c r="L593" s="44"/>
      <c r="M593" s="219" t="s">
        <v>19</v>
      </c>
      <c r="N593" s="220" t="s">
        <v>48</v>
      </c>
      <c r="O593" s="84"/>
      <c r="P593" s="221">
        <f>O593*H593</f>
        <v>0</v>
      </c>
      <c r="Q593" s="221">
        <v>0</v>
      </c>
      <c r="R593" s="221">
        <f>Q593*H593</f>
        <v>0</v>
      </c>
      <c r="S593" s="221">
        <v>0.16500000000000001</v>
      </c>
      <c r="T593" s="222">
        <f>S593*H593</f>
        <v>7.4250000000000007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3" t="s">
        <v>139</v>
      </c>
      <c r="AT593" s="223" t="s">
        <v>134</v>
      </c>
      <c r="AU593" s="223" t="s">
        <v>86</v>
      </c>
      <c r="AY593" s="17" t="s">
        <v>131</v>
      </c>
      <c r="BE593" s="224">
        <f>IF(N593="základní",J593,0)</f>
        <v>0</v>
      </c>
      <c r="BF593" s="224">
        <f>IF(N593="snížená",J593,0)</f>
        <v>0</v>
      </c>
      <c r="BG593" s="224">
        <f>IF(N593="zákl. přenesená",J593,0)</f>
        <v>0</v>
      </c>
      <c r="BH593" s="224">
        <f>IF(N593="sníž. přenesená",J593,0)</f>
        <v>0</v>
      </c>
      <c r="BI593" s="224">
        <f>IF(N593="nulová",J593,0)</f>
        <v>0</v>
      </c>
      <c r="BJ593" s="17" t="s">
        <v>84</v>
      </c>
      <c r="BK593" s="224">
        <f>ROUND(I593*H593,2)</f>
        <v>0</v>
      </c>
      <c r="BL593" s="17" t="s">
        <v>139</v>
      </c>
      <c r="BM593" s="223" t="s">
        <v>1120</v>
      </c>
    </row>
    <row r="594" s="2" customFormat="1">
      <c r="A594" s="38"/>
      <c r="B594" s="39"/>
      <c r="C594" s="40"/>
      <c r="D594" s="225" t="s">
        <v>141</v>
      </c>
      <c r="E594" s="40"/>
      <c r="F594" s="226" t="s">
        <v>1121</v>
      </c>
      <c r="G594" s="40"/>
      <c r="H594" s="40"/>
      <c r="I594" s="227"/>
      <c r="J594" s="40"/>
      <c r="K594" s="40"/>
      <c r="L594" s="44"/>
      <c r="M594" s="228"/>
      <c r="N594" s="229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141</v>
      </c>
      <c r="AU594" s="17" t="s">
        <v>86</v>
      </c>
    </row>
    <row r="595" s="15" customFormat="1">
      <c r="A595" s="15"/>
      <c r="B595" s="256"/>
      <c r="C595" s="257"/>
      <c r="D595" s="232" t="s">
        <v>143</v>
      </c>
      <c r="E595" s="258" t="s">
        <v>19</v>
      </c>
      <c r="F595" s="259" t="s">
        <v>1122</v>
      </c>
      <c r="G595" s="257"/>
      <c r="H595" s="258" t="s">
        <v>19</v>
      </c>
      <c r="I595" s="260"/>
      <c r="J595" s="257"/>
      <c r="K595" s="257"/>
      <c r="L595" s="261"/>
      <c r="M595" s="262"/>
      <c r="N595" s="263"/>
      <c r="O595" s="263"/>
      <c r="P595" s="263"/>
      <c r="Q595" s="263"/>
      <c r="R595" s="263"/>
      <c r="S595" s="263"/>
      <c r="T595" s="264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5" t="s">
        <v>143</v>
      </c>
      <c r="AU595" s="265" t="s">
        <v>86</v>
      </c>
      <c r="AV595" s="15" t="s">
        <v>84</v>
      </c>
      <c r="AW595" s="15" t="s">
        <v>37</v>
      </c>
      <c r="AX595" s="15" t="s">
        <v>77</v>
      </c>
      <c r="AY595" s="265" t="s">
        <v>131</v>
      </c>
    </row>
    <row r="596" s="13" customFormat="1">
      <c r="A596" s="13"/>
      <c r="B596" s="230"/>
      <c r="C596" s="231"/>
      <c r="D596" s="232" t="s">
        <v>143</v>
      </c>
      <c r="E596" s="233" t="s">
        <v>19</v>
      </c>
      <c r="F596" s="234" t="s">
        <v>1123</v>
      </c>
      <c r="G596" s="231"/>
      <c r="H596" s="235">
        <v>45</v>
      </c>
      <c r="I596" s="236"/>
      <c r="J596" s="231"/>
      <c r="K596" s="231"/>
      <c r="L596" s="237"/>
      <c r="M596" s="238"/>
      <c r="N596" s="239"/>
      <c r="O596" s="239"/>
      <c r="P596" s="239"/>
      <c r="Q596" s="239"/>
      <c r="R596" s="239"/>
      <c r="S596" s="239"/>
      <c r="T596" s="24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1" t="s">
        <v>143</v>
      </c>
      <c r="AU596" s="241" t="s">
        <v>86</v>
      </c>
      <c r="AV596" s="13" t="s">
        <v>86</v>
      </c>
      <c r="AW596" s="13" t="s">
        <v>37</v>
      </c>
      <c r="AX596" s="13" t="s">
        <v>84</v>
      </c>
      <c r="AY596" s="241" t="s">
        <v>131</v>
      </c>
    </row>
    <row r="597" s="2" customFormat="1" ht="16.5" customHeight="1">
      <c r="A597" s="38"/>
      <c r="B597" s="39"/>
      <c r="C597" s="212" t="s">
        <v>1124</v>
      </c>
      <c r="D597" s="212" t="s">
        <v>134</v>
      </c>
      <c r="E597" s="213" t="s">
        <v>1125</v>
      </c>
      <c r="F597" s="214" t="s">
        <v>1126</v>
      </c>
      <c r="G597" s="215" t="s">
        <v>208</v>
      </c>
      <c r="H597" s="216">
        <v>90</v>
      </c>
      <c r="I597" s="217"/>
      <c r="J597" s="218">
        <f>ROUND(I597*H597,2)</f>
        <v>0</v>
      </c>
      <c r="K597" s="214" t="s">
        <v>138</v>
      </c>
      <c r="L597" s="44"/>
      <c r="M597" s="219" t="s">
        <v>19</v>
      </c>
      <c r="N597" s="220" t="s">
        <v>48</v>
      </c>
      <c r="O597" s="84"/>
      <c r="P597" s="221">
        <f>O597*H597</f>
        <v>0</v>
      </c>
      <c r="Q597" s="221">
        <v>0</v>
      </c>
      <c r="R597" s="221">
        <f>Q597*H597</f>
        <v>0</v>
      </c>
      <c r="S597" s="221">
        <v>0.00248</v>
      </c>
      <c r="T597" s="222">
        <f>S597*H597</f>
        <v>0.22320000000000001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3" t="s">
        <v>139</v>
      </c>
      <c r="AT597" s="223" t="s">
        <v>134</v>
      </c>
      <c r="AU597" s="223" t="s">
        <v>86</v>
      </c>
      <c r="AY597" s="17" t="s">
        <v>131</v>
      </c>
      <c r="BE597" s="224">
        <f>IF(N597="základní",J597,0)</f>
        <v>0</v>
      </c>
      <c r="BF597" s="224">
        <f>IF(N597="snížená",J597,0)</f>
        <v>0</v>
      </c>
      <c r="BG597" s="224">
        <f>IF(N597="zákl. přenesená",J597,0)</f>
        <v>0</v>
      </c>
      <c r="BH597" s="224">
        <f>IF(N597="sníž. přenesená",J597,0)</f>
        <v>0</v>
      </c>
      <c r="BI597" s="224">
        <f>IF(N597="nulová",J597,0)</f>
        <v>0</v>
      </c>
      <c r="BJ597" s="17" t="s">
        <v>84</v>
      </c>
      <c r="BK597" s="224">
        <f>ROUND(I597*H597,2)</f>
        <v>0</v>
      </c>
      <c r="BL597" s="17" t="s">
        <v>139</v>
      </c>
      <c r="BM597" s="223" t="s">
        <v>1127</v>
      </c>
    </row>
    <row r="598" s="2" customFormat="1">
      <c r="A598" s="38"/>
      <c r="B598" s="39"/>
      <c r="C598" s="40"/>
      <c r="D598" s="225" t="s">
        <v>141</v>
      </c>
      <c r="E598" s="40"/>
      <c r="F598" s="226" t="s">
        <v>1128</v>
      </c>
      <c r="G598" s="40"/>
      <c r="H598" s="40"/>
      <c r="I598" s="227"/>
      <c r="J598" s="40"/>
      <c r="K598" s="40"/>
      <c r="L598" s="44"/>
      <c r="M598" s="228"/>
      <c r="N598" s="229"/>
      <c r="O598" s="84"/>
      <c r="P598" s="84"/>
      <c r="Q598" s="84"/>
      <c r="R598" s="84"/>
      <c r="S598" s="84"/>
      <c r="T598" s="85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141</v>
      </c>
      <c r="AU598" s="17" t="s">
        <v>86</v>
      </c>
    </row>
    <row r="599" s="15" customFormat="1">
      <c r="A599" s="15"/>
      <c r="B599" s="256"/>
      <c r="C599" s="257"/>
      <c r="D599" s="232" t="s">
        <v>143</v>
      </c>
      <c r="E599" s="258" t="s">
        <v>19</v>
      </c>
      <c r="F599" s="259" t="s">
        <v>1122</v>
      </c>
      <c r="G599" s="257"/>
      <c r="H599" s="258" t="s">
        <v>19</v>
      </c>
      <c r="I599" s="260"/>
      <c r="J599" s="257"/>
      <c r="K599" s="257"/>
      <c r="L599" s="261"/>
      <c r="M599" s="262"/>
      <c r="N599" s="263"/>
      <c r="O599" s="263"/>
      <c r="P599" s="263"/>
      <c r="Q599" s="263"/>
      <c r="R599" s="263"/>
      <c r="S599" s="263"/>
      <c r="T599" s="264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5" t="s">
        <v>143</v>
      </c>
      <c r="AU599" s="265" t="s">
        <v>86</v>
      </c>
      <c r="AV599" s="15" t="s">
        <v>84</v>
      </c>
      <c r="AW599" s="15" t="s">
        <v>37</v>
      </c>
      <c r="AX599" s="15" t="s">
        <v>77</v>
      </c>
      <c r="AY599" s="265" t="s">
        <v>131</v>
      </c>
    </row>
    <row r="600" s="13" customFormat="1">
      <c r="A600" s="13"/>
      <c r="B600" s="230"/>
      <c r="C600" s="231"/>
      <c r="D600" s="232" t="s">
        <v>143</v>
      </c>
      <c r="E600" s="233" t="s">
        <v>19</v>
      </c>
      <c r="F600" s="234" t="s">
        <v>1129</v>
      </c>
      <c r="G600" s="231"/>
      <c r="H600" s="235">
        <v>90</v>
      </c>
      <c r="I600" s="236"/>
      <c r="J600" s="231"/>
      <c r="K600" s="231"/>
      <c r="L600" s="237"/>
      <c r="M600" s="238"/>
      <c r="N600" s="239"/>
      <c r="O600" s="239"/>
      <c r="P600" s="239"/>
      <c r="Q600" s="239"/>
      <c r="R600" s="239"/>
      <c r="S600" s="239"/>
      <c r="T600" s="24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1" t="s">
        <v>143</v>
      </c>
      <c r="AU600" s="241" t="s">
        <v>86</v>
      </c>
      <c r="AV600" s="13" t="s">
        <v>86</v>
      </c>
      <c r="AW600" s="13" t="s">
        <v>37</v>
      </c>
      <c r="AX600" s="13" t="s">
        <v>84</v>
      </c>
      <c r="AY600" s="241" t="s">
        <v>131</v>
      </c>
    </row>
    <row r="601" s="2" customFormat="1" ht="16.5" customHeight="1">
      <c r="A601" s="38"/>
      <c r="B601" s="39"/>
      <c r="C601" s="212" t="s">
        <v>1130</v>
      </c>
      <c r="D601" s="212" t="s">
        <v>134</v>
      </c>
      <c r="E601" s="213" t="s">
        <v>1131</v>
      </c>
      <c r="F601" s="214" t="s">
        <v>1132</v>
      </c>
      <c r="G601" s="215" t="s">
        <v>208</v>
      </c>
      <c r="H601" s="216">
        <v>14.1</v>
      </c>
      <c r="I601" s="217"/>
      <c r="J601" s="218">
        <f>ROUND(I601*H601,2)</f>
        <v>0</v>
      </c>
      <c r="K601" s="214" t="s">
        <v>138</v>
      </c>
      <c r="L601" s="44"/>
      <c r="M601" s="219" t="s">
        <v>19</v>
      </c>
      <c r="N601" s="220" t="s">
        <v>48</v>
      </c>
      <c r="O601" s="84"/>
      <c r="P601" s="221">
        <f>O601*H601</f>
        <v>0</v>
      </c>
      <c r="Q601" s="221">
        <v>8.0000000000000007E-05</v>
      </c>
      <c r="R601" s="221">
        <f>Q601*H601</f>
        <v>0.0011280000000000001</v>
      </c>
      <c r="S601" s="221">
        <v>0.017999999999999999</v>
      </c>
      <c r="T601" s="222">
        <f>S601*H601</f>
        <v>0.25379999999999997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3" t="s">
        <v>139</v>
      </c>
      <c r="AT601" s="223" t="s">
        <v>134</v>
      </c>
      <c r="AU601" s="223" t="s">
        <v>86</v>
      </c>
      <c r="AY601" s="17" t="s">
        <v>131</v>
      </c>
      <c r="BE601" s="224">
        <f>IF(N601="základní",J601,0)</f>
        <v>0</v>
      </c>
      <c r="BF601" s="224">
        <f>IF(N601="snížená",J601,0)</f>
        <v>0</v>
      </c>
      <c r="BG601" s="224">
        <f>IF(N601="zákl. přenesená",J601,0)</f>
        <v>0</v>
      </c>
      <c r="BH601" s="224">
        <f>IF(N601="sníž. přenesená",J601,0)</f>
        <v>0</v>
      </c>
      <c r="BI601" s="224">
        <f>IF(N601="nulová",J601,0)</f>
        <v>0</v>
      </c>
      <c r="BJ601" s="17" t="s">
        <v>84</v>
      </c>
      <c r="BK601" s="224">
        <f>ROUND(I601*H601,2)</f>
        <v>0</v>
      </c>
      <c r="BL601" s="17" t="s">
        <v>139</v>
      </c>
      <c r="BM601" s="223" t="s">
        <v>1133</v>
      </c>
    </row>
    <row r="602" s="2" customFormat="1">
      <c r="A602" s="38"/>
      <c r="B602" s="39"/>
      <c r="C602" s="40"/>
      <c r="D602" s="225" t="s">
        <v>141</v>
      </c>
      <c r="E602" s="40"/>
      <c r="F602" s="226" t="s">
        <v>1134</v>
      </c>
      <c r="G602" s="40"/>
      <c r="H602" s="40"/>
      <c r="I602" s="227"/>
      <c r="J602" s="40"/>
      <c r="K602" s="40"/>
      <c r="L602" s="44"/>
      <c r="M602" s="228"/>
      <c r="N602" s="229"/>
      <c r="O602" s="84"/>
      <c r="P602" s="84"/>
      <c r="Q602" s="84"/>
      <c r="R602" s="84"/>
      <c r="S602" s="84"/>
      <c r="T602" s="85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141</v>
      </c>
      <c r="AU602" s="17" t="s">
        <v>86</v>
      </c>
    </row>
    <row r="603" s="15" customFormat="1">
      <c r="A603" s="15"/>
      <c r="B603" s="256"/>
      <c r="C603" s="257"/>
      <c r="D603" s="232" t="s">
        <v>143</v>
      </c>
      <c r="E603" s="258" t="s">
        <v>19</v>
      </c>
      <c r="F603" s="259" t="s">
        <v>1122</v>
      </c>
      <c r="G603" s="257"/>
      <c r="H603" s="258" t="s">
        <v>19</v>
      </c>
      <c r="I603" s="260"/>
      <c r="J603" s="257"/>
      <c r="K603" s="257"/>
      <c r="L603" s="261"/>
      <c r="M603" s="262"/>
      <c r="N603" s="263"/>
      <c r="O603" s="263"/>
      <c r="P603" s="263"/>
      <c r="Q603" s="263"/>
      <c r="R603" s="263"/>
      <c r="S603" s="263"/>
      <c r="T603" s="264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5" t="s">
        <v>143</v>
      </c>
      <c r="AU603" s="265" t="s">
        <v>86</v>
      </c>
      <c r="AV603" s="15" t="s">
        <v>84</v>
      </c>
      <c r="AW603" s="15" t="s">
        <v>37</v>
      </c>
      <c r="AX603" s="15" t="s">
        <v>77</v>
      </c>
      <c r="AY603" s="265" t="s">
        <v>131</v>
      </c>
    </row>
    <row r="604" s="13" customFormat="1">
      <c r="A604" s="13"/>
      <c r="B604" s="230"/>
      <c r="C604" s="231"/>
      <c r="D604" s="232" t="s">
        <v>143</v>
      </c>
      <c r="E604" s="233" t="s">
        <v>19</v>
      </c>
      <c r="F604" s="234" t="s">
        <v>1135</v>
      </c>
      <c r="G604" s="231"/>
      <c r="H604" s="235">
        <v>14.1</v>
      </c>
      <c r="I604" s="236"/>
      <c r="J604" s="231"/>
      <c r="K604" s="231"/>
      <c r="L604" s="237"/>
      <c r="M604" s="238"/>
      <c r="N604" s="239"/>
      <c r="O604" s="239"/>
      <c r="P604" s="239"/>
      <c r="Q604" s="239"/>
      <c r="R604" s="239"/>
      <c r="S604" s="239"/>
      <c r="T604" s="24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1" t="s">
        <v>143</v>
      </c>
      <c r="AU604" s="241" t="s">
        <v>86</v>
      </c>
      <c r="AV604" s="13" t="s">
        <v>86</v>
      </c>
      <c r="AW604" s="13" t="s">
        <v>37</v>
      </c>
      <c r="AX604" s="13" t="s">
        <v>84</v>
      </c>
      <c r="AY604" s="241" t="s">
        <v>131</v>
      </c>
    </row>
    <row r="605" s="12" customFormat="1" ht="22.8" customHeight="1">
      <c r="A605" s="12"/>
      <c r="B605" s="196"/>
      <c r="C605" s="197"/>
      <c r="D605" s="198" t="s">
        <v>76</v>
      </c>
      <c r="E605" s="210" t="s">
        <v>1136</v>
      </c>
      <c r="F605" s="210" t="s">
        <v>1137</v>
      </c>
      <c r="G605" s="197"/>
      <c r="H605" s="197"/>
      <c r="I605" s="200"/>
      <c r="J605" s="211">
        <f>BK605</f>
        <v>0</v>
      </c>
      <c r="K605" s="197"/>
      <c r="L605" s="202"/>
      <c r="M605" s="203"/>
      <c r="N605" s="204"/>
      <c r="O605" s="204"/>
      <c r="P605" s="205">
        <f>SUM(P606:P647)</f>
        <v>0</v>
      </c>
      <c r="Q605" s="204"/>
      <c r="R605" s="205">
        <f>SUM(R606:R647)</f>
        <v>0</v>
      </c>
      <c r="S605" s="204"/>
      <c r="T605" s="206">
        <f>SUM(T606:T647)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07" t="s">
        <v>84</v>
      </c>
      <c r="AT605" s="208" t="s">
        <v>76</v>
      </c>
      <c r="AU605" s="208" t="s">
        <v>84</v>
      </c>
      <c r="AY605" s="207" t="s">
        <v>131</v>
      </c>
      <c r="BK605" s="209">
        <f>SUM(BK606:BK647)</f>
        <v>0</v>
      </c>
    </row>
    <row r="606" s="2" customFormat="1" ht="21.75" customHeight="1">
      <c r="A606" s="38"/>
      <c r="B606" s="39"/>
      <c r="C606" s="212" t="s">
        <v>1138</v>
      </c>
      <c r="D606" s="212" t="s">
        <v>134</v>
      </c>
      <c r="E606" s="213" t="s">
        <v>1139</v>
      </c>
      <c r="F606" s="214" t="s">
        <v>1140</v>
      </c>
      <c r="G606" s="215" t="s">
        <v>298</v>
      </c>
      <c r="H606" s="216">
        <v>300.12900000000002</v>
      </c>
      <c r="I606" s="217"/>
      <c r="J606" s="218">
        <f>ROUND(I606*H606,2)</f>
        <v>0</v>
      </c>
      <c r="K606" s="214" t="s">
        <v>138</v>
      </c>
      <c r="L606" s="44"/>
      <c r="M606" s="219" t="s">
        <v>19</v>
      </c>
      <c r="N606" s="220" t="s">
        <v>48</v>
      </c>
      <c r="O606" s="84"/>
      <c r="P606" s="221">
        <f>O606*H606</f>
        <v>0</v>
      </c>
      <c r="Q606" s="221">
        <v>0</v>
      </c>
      <c r="R606" s="221">
        <f>Q606*H606</f>
        <v>0</v>
      </c>
      <c r="S606" s="221">
        <v>0</v>
      </c>
      <c r="T606" s="222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3" t="s">
        <v>139</v>
      </c>
      <c r="AT606" s="223" t="s">
        <v>134</v>
      </c>
      <c r="AU606" s="223" t="s">
        <v>86</v>
      </c>
      <c r="AY606" s="17" t="s">
        <v>131</v>
      </c>
      <c r="BE606" s="224">
        <f>IF(N606="základní",J606,0)</f>
        <v>0</v>
      </c>
      <c r="BF606" s="224">
        <f>IF(N606="snížená",J606,0)</f>
        <v>0</v>
      </c>
      <c r="BG606" s="224">
        <f>IF(N606="zákl. přenesená",J606,0)</f>
        <v>0</v>
      </c>
      <c r="BH606" s="224">
        <f>IF(N606="sníž. přenesená",J606,0)</f>
        <v>0</v>
      </c>
      <c r="BI606" s="224">
        <f>IF(N606="nulová",J606,0)</f>
        <v>0</v>
      </c>
      <c r="BJ606" s="17" t="s">
        <v>84</v>
      </c>
      <c r="BK606" s="224">
        <f>ROUND(I606*H606,2)</f>
        <v>0</v>
      </c>
      <c r="BL606" s="17" t="s">
        <v>139</v>
      </c>
      <c r="BM606" s="223" t="s">
        <v>1141</v>
      </c>
    </row>
    <row r="607" s="2" customFormat="1">
      <c r="A607" s="38"/>
      <c r="B607" s="39"/>
      <c r="C607" s="40"/>
      <c r="D607" s="225" t="s">
        <v>141</v>
      </c>
      <c r="E607" s="40"/>
      <c r="F607" s="226" t="s">
        <v>1142</v>
      </c>
      <c r="G607" s="40"/>
      <c r="H607" s="40"/>
      <c r="I607" s="227"/>
      <c r="J607" s="40"/>
      <c r="K607" s="40"/>
      <c r="L607" s="44"/>
      <c r="M607" s="228"/>
      <c r="N607" s="229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141</v>
      </c>
      <c r="AU607" s="17" t="s">
        <v>86</v>
      </c>
    </row>
    <row r="608" s="15" customFormat="1">
      <c r="A608" s="15"/>
      <c r="B608" s="256"/>
      <c r="C608" s="257"/>
      <c r="D608" s="232" t="s">
        <v>143</v>
      </c>
      <c r="E608" s="258" t="s">
        <v>19</v>
      </c>
      <c r="F608" s="259" t="s">
        <v>275</v>
      </c>
      <c r="G608" s="257"/>
      <c r="H608" s="258" t="s">
        <v>19</v>
      </c>
      <c r="I608" s="260"/>
      <c r="J608" s="257"/>
      <c r="K608" s="257"/>
      <c r="L608" s="261"/>
      <c r="M608" s="262"/>
      <c r="N608" s="263"/>
      <c r="O608" s="263"/>
      <c r="P608" s="263"/>
      <c r="Q608" s="263"/>
      <c r="R608" s="263"/>
      <c r="S608" s="263"/>
      <c r="T608" s="264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5" t="s">
        <v>143</v>
      </c>
      <c r="AU608" s="265" t="s">
        <v>86</v>
      </c>
      <c r="AV608" s="15" t="s">
        <v>84</v>
      </c>
      <c r="AW608" s="15" t="s">
        <v>37</v>
      </c>
      <c r="AX608" s="15" t="s">
        <v>77</v>
      </c>
      <c r="AY608" s="265" t="s">
        <v>131</v>
      </c>
    </row>
    <row r="609" s="13" customFormat="1">
      <c r="A609" s="13"/>
      <c r="B609" s="230"/>
      <c r="C609" s="231"/>
      <c r="D609" s="232" t="s">
        <v>143</v>
      </c>
      <c r="E609" s="233" t="s">
        <v>19</v>
      </c>
      <c r="F609" s="234" t="s">
        <v>1143</v>
      </c>
      <c r="G609" s="231"/>
      <c r="H609" s="235">
        <v>30.085999999999999</v>
      </c>
      <c r="I609" s="236"/>
      <c r="J609" s="231"/>
      <c r="K609" s="231"/>
      <c r="L609" s="237"/>
      <c r="M609" s="238"/>
      <c r="N609" s="239"/>
      <c r="O609" s="239"/>
      <c r="P609" s="239"/>
      <c r="Q609" s="239"/>
      <c r="R609" s="239"/>
      <c r="S609" s="239"/>
      <c r="T609" s="24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1" t="s">
        <v>143</v>
      </c>
      <c r="AU609" s="241" t="s">
        <v>86</v>
      </c>
      <c r="AV609" s="13" t="s">
        <v>86</v>
      </c>
      <c r="AW609" s="13" t="s">
        <v>37</v>
      </c>
      <c r="AX609" s="13" t="s">
        <v>77</v>
      </c>
      <c r="AY609" s="241" t="s">
        <v>131</v>
      </c>
    </row>
    <row r="610" s="13" customFormat="1">
      <c r="A610" s="13"/>
      <c r="B610" s="230"/>
      <c r="C610" s="231"/>
      <c r="D610" s="232" t="s">
        <v>143</v>
      </c>
      <c r="E610" s="233" t="s">
        <v>19</v>
      </c>
      <c r="F610" s="234" t="s">
        <v>1144</v>
      </c>
      <c r="G610" s="231"/>
      <c r="H610" s="235">
        <v>135.08000000000001</v>
      </c>
      <c r="I610" s="236"/>
      <c r="J610" s="231"/>
      <c r="K610" s="231"/>
      <c r="L610" s="237"/>
      <c r="M610" s="238"/>
      <c r="N610" s="239"/>
      <c r="O610" s="239"/>
      <c r="P610" s="239"/>
      <c r="Q610" s="239"/>
      <c r="R610" s="239"/>
      <c r="S610" s="239"/>
      <c r="T610" s="24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1" t="s">
        <v>143</v>
      </c>
      <c r="AU610" s="241" t="s">
        <v>86</v>
      </c>
      <c r="AV610" s="13" t="s">
        <v>86</v>
      </c>
      <c r="AW610" s="13" t="s">
        <v>37</v>
      </c>
      <c r="AX610" s="13" t="s">
        <v>77</v>
      </c>
      <c r="AY610" s="241" t="s">
        <v>131</v>
      </c>
    </row>
    <row r="611" s="13" customFormat="1">
      <c r="A611" s="13"/>
      <c r="B611" s="230"/>
      <c r="C611" s="231"/>
      <c r="D611" s="232" t="s">
        <v>143</v>
      </c>
      <c r="E611" s="233" t="s">
        <v>19</v>
      </c>
      <c r="F611" s="234" t="s">
        <v>1145</v>
      </c>
      <c r="G611" s="231"/>
      <c r="H611" s="235">
        <v>26.928000000000001</v>
      </c>
      <c r="I611" s="236"/>
      <c r="J611" s="231"/>
      <c r="K611" s="231"/>
      <c r="L611" s="237"/>
      <c r="M611" s="238"/>
      <c r="N611" s="239"/>
      <c r="O611" s="239"/>
      <c r="P611" s="239"/>
      <c r="Q611" s="239"/>
      <c r="R611" s="239"/>
      <c r="S611" s="239"/>
      <c r="T611" s="24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1" t="s">
        <v>143</v>
      </c>
      <c r="AU611" s="241" t="s">
        <v>86</v>
      </c>
      <c r="AV611" s="13" t="s">
        <v>86</v>
      </c>
      <c r="AW611" s="13" t="s">
        <v>37</v>
      </c>
      <c r="AX611" s="13" t="s">
        <v>77</v>
      </c>
      <c r="AY611" s="241" t="s">
        <v>131</v>
      </c>
    </row>
    <row r="612" s="13" customFormat="1">
      <c r="A612" s="13"/>
      <c r="B612" s="230"/>
      <c r="C612" s="231"/>
      <c r="D612" s="232" t="s">
        <v>143</v>
      </c>
      <c r="E612" s="233" t="s">
        <v>19</v>
      </c>
      <c r="F612" s="234" t="s">
        <v>1146</v>
      </c>
      <c r="G612" s="231"/>
      <c r="H612" s="235">
        <v>87.120000000000005</v>
      </c>
      <c r="I612" s="236"/>
      <c r="J612" s="231"/>
      <c r="K612" s="231"/>
      <c r="L612" s="237"/>
      <c r="M612" s="238"/>
      <c r="N612" s="239"/>
      <c r="O612" s="239"/>
      <c r="P612" s="239"/>
      <c r="Q612" s="239"/>
      <c r="R612" s="239"/>
      <c r="S612" s="239"/>
      <c r="T612" s="24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1" t="s">
        <v>143</v>
      </c>
      <c r="AU612" s="241" t="s">
        <v>86</v>
      </c>
      <c r="AV612" s="13" t="s">
        <v>86</v>
      </c>
      <c r="AW612" s="13" t="s">
        <v>37</v>
      </c>
      <c r="AX612" s="13" t="s">
        <v>77</v>
      </c>
      <c r="AY612" s="241" t="s">
        <v>131</v>
      </c>
    </row>
    <row r="613" s="13" customFormat="1">
      <c r="A613" s="13"/>
      <c r="B613" s="230"/>
      <c r="C613" s="231"/>
      <c r="D613" s="232" t="s">
        <v>143</v>
      </c>
      <c r="E613" s="233" t="s">
        <v>19</v>
      </c>
      <c r="F613" s="234" t="s">
        <v>1147</v>
      </c>
      <c r="G613" s="231"/>
      <c r="H613" s="235">
        <v>20.532</v>
      </c>
      <c r="I613" s="236"/>
      <c r="J613" s="231"/>
      <c r="K613" s="231"/>
      <c r="L613" s="237"/>
      <c r="M613" s="238"/>
      <c r="N613" s="239"/>
      <c r="O613" s="239"/>
      <c r="P613" s="239"/>
      <c r="Q613" s="239"/>
      <c r="R613" s="239"/>
      <c r="S613" s="239"/>
      <c r="T613" s="24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1" t="s">
        <v>143</v>
      </c>
      <c r="AU613" s="241" t="s">
        <v>86</v>
      </c>
      <c r="AV613" s="13" t="s">
        <v>86</v>
      </c>
      <c r="AW613" s="13" t="s">
        <v>37</v>
      </c>
      <c r="AX613" s="13" t="s">
        <v>77</v>
      </c>
      <c r="AY613" s="241" t="s">
        <v>131</v>
      </c>
    </row>
    <row r="614" s="13" customFormat="1">
      <c r="A614" s="13"/>
      <c r="B614" s="230"/>
      <c r="C614" s="231"/>
      <c r="D614" s="232" t="s">
        <v>143</v>
      </c>
      <c r="E614" s="233" t="s">
        <v>19</v>
      </c>
      <c r="F614" s="234" t="s">
        <v>1148</v>
      </c>
      <c r="G614" s="231"/>
      <c r="H614" s="235">
        <v>0.38300000000000001</v>
      </c>
      <c r="I614" s="236"/>
      <c r="J614" s="231"/>
      <c r="K614" s="231"/>
      <c r="L614" s="237"/>
      <c r="M614" s="238"/>
      <c r="N614" s="239"/>
      <c r="O614" s="239"/>
      <c r="P614" s="239"/>
      <c r="Q614" s="239"/>
      <c r="R614" s="239"/>
      <c r="S614" s="239"/>
      <c r="T614" s="24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1" t="s">
        <v>143</v>
      </c>
      <c r="AU614" s="241" t="s">
        <v>86</v>
      </c>
      <c r="AV614" s="13" t="s">
        <v>86</v>
      </c>
      <c r="AW614" s="13" t="s">
        <v>37</v>
      </c>
      <c r="AX614" s="13" t="s">
        <v>77</v>
      </c>
      <c r="AY614" s="241" t="s">
        <v>131</v>
      </c>
    </row>
    <row r="615" s="14" customFormat="1">
      <c r="A615" s="14"/>
      <c r="B615" s="242"/>
      <c r="C615" s="243"/>
      <c r="D615" s="232" t="s">
        <v>143</v>
      </c>
      <c r="E615" s="244" t="s">
        <v>19</v>
      </c>
      <c r="F615" s="245" t="s">
        <v>146</v>
      </c>
      <c r="G615" s="243"/>
      <c r="H615" s="246">
        <v>300.12900000000002</v>
      </c>
      <c r="I615" s="247"/>
      <c r="J615" s="243"/>
      <c r="K615" s="243"/>
      <c r="L615" s="248"/>
      <c r="M615" s="249"/>
      <c r="N615" s="250"/>
      <c r="O615" s="250"/>
      <c r="P615" s="250"/>
      <c r="Q615" s="250"/>
      <c r="R615" s="250"/>
      <c r="S615" s="250"/>
      <c r="T615" s="25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2" t="s">
        <v>143</v>
      </c>
      <c r="AU615" s="252" t="s">
        <v>86</v>
      </c>
      <c r="AV615" s="14" t="s">
        <v>139</v>
      </c>
      <c r="AW615" s="14" t="s">
        <v>37</v>
      </c>
      <c r="AX615" s="14" t="s">
        <v>84</v>
      </c>
      <c r="AY615" s="252" t="s">
        <v>131</v>
      </c>
    </row>
    <row r="616" s="2" customFormat="1" ht="24.15" customHeight="1">
      <c r="A616" s="38"/>
      <c r="B616" s="39"/>
      <c r="C616" s="212" t="s">
        <v>1149</v>
      </c>
      <c r="D616" s="212" t="s">
        <v>134</v>
      </c>
      <c r="E616" s="213" t="s">
        <v>1150</v>
      </c>
      <c r="F616" s="214" t="s">
        <v>1151</v>
      </c>
      <c r="G616" s="215" t="s">
        <v>298</v>
      </c>
      <c r="H616" s="216">
        <v>2401.0309999999999</v>
      </c>
      <c r="I616" s="217"/>
      <c r="J616" s="218">
        <f>ROUND(I616*H616,2)</f>
        <v>0</v>
      </c>
      <c r="K616" s="214" t="s">
        <v>138</v>
      </c>
      <c r="L616" s="44"/>
      <c r="M616" s="219" t="s">
        <v>19</v>
      </c>
      <c r="N616" s="220" t="s">
        <v>48</v>
      </c>
      <c r="O616" s="84"/>
      <c r="P616" s="221">
        <f>O616*H616</f>
        <v>0</v>
      </c>
      <c r="Q616" s="221">
        <v>0</v>
      </c>
      <c r="R616" s="221">
        <f>Q616*H616</f>
        <v>0</v>
      </c>
      <c r="S616" s="221">
        <v>0</v>
      </c>
      <c r="T616" s="222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3" t="s">
        <v>139</v>
      </c>
      <c r="AT616" s="223" t="s">
        <v>134</v>
      </c>
      <c r="AU616" s="223" t="s">
        <v>86</v>
      </c>
      <c r="AY616" s="17" t="s">
        <v>131</v>
      </c>
      <c r="BE616" s="224">
        <f>IF(N616="základní",J616,0)</f>
        <v>0</v>
      </c>
      <c r="BF616" s="224">
        <f>IF(N616="snížená",J616,0)</f>
        <v>0</v>
      </c>
      <c r="BG616" s="224">
        <f>IF(N616="zákl. přenesená",J616,0)</f>
        <v>0</v>
      </c>
      <c r="BH616" s="224">
        <f>IF(N616="sníž. přenesená",J616,0)</f>
        <v>0</v>
      </c>
      <c r="BI616" s="224">
        <f>IF(N616="nulová",J616,0)</f>
        <v>0</v>
      </c>
      <c r="BJ616" s="17" t="s">
        <v>84</v>
      </c>
      <c r="BK616" s="224">
        <f>ROUND(I616*H616,2)</f>
        <v>0</v>
      </c>
      <c r="BL616" s="17" t="s">
        <v>139</v>
      </c>
      <c r="BM616" s="223" t="s">
        <v>1152</v>
      </c>
    </row>
    <row r="617" s="2" customFormat="1">
      <c r="A617" s="38"/>
      <c r="B617" s="39"/>
      <c r="C617" s="40"/>
      <c r="D617" s="225" t="s">
        <v>141</v>
      </c>
      <c r="E617" s="40"/>
      <c r="F617" s="226" t="s">
        <v>1153</v>
      </c>
      <c r="G617" s="40"/>
      <c r="H617" s="40"/>
      <c r="I617" s="227"/>
      <c r="J617" s="40"/>
      <c r="K617" s="40"/>
      <c r="L617" s="44"/>
      <c r="M617" s="228"/>
      <c r="N617" s="229"/>
      <c r="O617" s="84"/>
      <c r="P617" s="84"/>
      <c r="Q617" s="84"/>
      <c r="R617" s="84"/>
      <c r="S617" s="84"/>
      <c r="T617" s="85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141</v>
      </c>
      <c r="AU617" s="17" t="s">
        <v>86</v>
      </c>
    </row>
    <row r="618" s="15" customFormat="1">
      <c r="A618" s="15"/>
      <c r="B618" s="256"/>
      <c r="C618" s="257"/>
      <c r="D618" s="232" t="s">
        <v>143</v>
      </c>
      <c r="E618" s="258" t="s">
        <v>19</v>
      </c>
      <c r="F618" s="259" t="s">
        <v>275</v>
      </c>
      <c r="G618" s="257"/>
      <c r="H618" s="258" t="s">
        <v>19</v>
      </c>
      <c r="I618" s="260"/>
      <c r="J618" s="257"/>
      <c r="K618" s="257"/>
      <c r="L618" s="261"/>
      <c r="M618" s="262"/>
      <c r="N618" s="263"/>
      <c r="O618" s="263"/>
      <c r="P618" s="263"/>
      <c r="Q618" s="263"/>
      <c r="R618" s="263"/>
      <c r="S618" s="263"/>
      <c r="T618" s="264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5" t="s">
        <v>143</v>
      </c>
      <c r="AU618" s="265" t="s">
        <v>86</v>
      </c>
      <c r="AV618" s="15" t="s">
        <v>84</v>
      </c>
      <c r="AW618" s="15" t="s">
        <v>37</v>
      </c>
      <c r="AX618" s="15" t="s">
        <v>77</v>
      </c>
      <c r="AY618" s="265" t="s">
        <v>131</v>
      </c>
    </row>
    <row r="619" s="13" customFormat="1">
      <c r="A619" s="13"/>
      <c r="B619" s="230"/>
      <c r="C619" s="231"/>
      <c r="D619" s="232" t="s">
        <v>143</v>
      </c>
      <c r="E619" s="233" t="s">
        <v>19</v>
      </c>
      <c r="F619" s="234" t="s">
        <v>1154</v>
      </c>
      <c r="G619" s="231"/>
      <c r="H619" s="235">
        <v>240.68799999999999</v>
      </c>
      <c r="I619" s="236"/>
      <c r="J619" s="231"/>
      <c r="K619" s="231"/>
      <c r="L619" s="237"/>
      <c r="M619" s="238"/>
      <c r="N619" s="239"/>
      <c r="O619" s="239"/>
      <c r="P619" s="239"/>
      <c r="Q619" s="239"/>
      <c r="R619" s="239"/>
      <c r="S619" s="239"/>
      <c r="T619" s="24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1" t="s">
        <v>143</v>
      </c>
      <c r="AU619" s="241" t="s">
        <v>86</v>
      </c>
      <c r="AV619" s="13" t="s">
        <v>86</v>
      </c>
      <c r="AW619" s="13" t="s">
        <v>37</v>
      </c>
      <c r="AX619" s="13" t="s">
        <v>77</v>
      </c>
      <c r="AY619" s="241" t="s">
        <v>131</v>
      </c>
    </row>
    <row r="620" s="13" customFormat="1">
      <c r="A620" s="13"/>
      <c r="B620" s="230"/>
      <c r="C620" s="231"/>
      <c r="D620" s="232" t="s">
        <v>143</v>
      </c>
      <c r="E620" s="233" t="s">
        <v>19</v>
      </c>
      <c r="F620" s="234" t="s">
        <v>1155</v>
      </c>
      <c r="G620" s="231"/>
      <c r="H620" s="235">
        <v>1080.6400000000001</v>
      </c>
      <c r="I620" s="236"/>
      <c r="J620" s="231"/>
      <c r="K620" s="231"/>
      <c r="L620" s="237"/>
      <c r="M620" s="238"/>
      <c r="N620" s="239"/>
      <c r="O620" s="239"/>
      <c r="P620" s="239"/>
      <c r="Q620" s="239"/>
      <c r="R620" s="239"/>
      <c r="S620" s="239"/>
      <c r="T620" s="24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1" t="s">
        <v>143</v>
      </c>
      <c r="AU620" s="241" t="s">
        <v>86</v>
      </c>
      <c r="AV620" s="13" t="s">
        <v>86</v>
      </c>
      <c r="AW620" s="13" t="s">
        <v>37</v>
      </c>
      <c r="AX620" s="13" t="s">
        <v>77</v>
      </c>
      <c r="AY620" s="241" t="s">
        <v>131</v>
      </c>
    </row>
    <row r="621" s="13" customFormat="1">
      <c r="A621" s="13"/>
      <c r="B621" s="230"/>
      <c r="C621" s="231"/>
      <c r="D621" s="232" t="s">
        <v>143</v>
      </c>
      <c r="E621" s="233" t="s">
        <v>19</v>
      </c>
      <c r="F621" s="234" t="s">
        <v>1156</v>
      </c>
      <c r="G621" s="231"/>
      <c r="H621" s="235">
        <v>215.42400000000001</v>
      </c>
      <c r="I621" s="236"/>
      <c r="J621" s="231"/>
      <c r="K621" s="231"/>
      <c r="L621" s="237"/>
      <c r="M621" s="238"/>
      <c r="N621" s="239"/>
      <c r="O621" s="239"/>
      <c r="P621" s="239"/>
      <c r="Q621" s="239"/>
      <c r="R621" s="239"/>
      <c r="S621" s="239"/>
      <c r="T621" s="24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1" t="s">
        <v>143</v>
      </c>
      <c r="AU621" s="241" t="s">
        <v>86</v>
      </c>
      <c r="AV621" s="13" t="s">
        <v>86</v>
      </c>
      <c r="AW621" s="13" t="s">
        <v>37</v>
      </c>
      <c r="AX621" s="13" t="s">
        <v>77</v>
      </c>
      <c r="AY621" s="241" t="s">
        <v>131</v>
      </c>
    </row>
    <row r="622" s="13" customFormat="1">
      <c r="A622" s="13"/>
      <c r="B622" s="230"/>
      <c r="C622" s="231"/>
      <c r="D622" s="232" t="s">
        <v>143</v>
      </c>
      <c r="E622" s="233" t="s">
        <v>19</v>
      </c>
      <c r="F622" s="234" t="s">
        <v>1157</v>
      </c>
      <c r="G622" s="231"/>
      <c r="H622" s="235">
        <v>696.96000000000004</v>
      </c>
      <c r="I622" s="236"/>
      <c r="J622" s="231"/>
      <c r="K622" s="231"/>
      <c r="L622" s="237"/>
      <c r="M622" s="238"/>
      <c r="N622" s="239"/>
      <c r="O622" s="239"/>
      <c r="P622" s="239"/>
      <c r="Q622" s="239"/>
      <c r="R622" s="239"/>
      <c r="S622" s="239"/>
      <c r="T622" s="24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1" t="s">
        <v>143</v>
      </c>
      <c r="AU622" s="241" t="s">
        <v>86</v>
      </c>
      <c r="AV622" s="13" t="s">
        <v>86</v>
      </c>
      <c r="AW622" s="13" t="s">
        <v>37</v>
      </c>
      <c r="AX622" s="13" t="s">
        <v>77</v>
      </c>
      <c r="AY622" s="241" t="s">
        <v>131</v>
      </c>
    </row>
    <row r="623" s="13" customFormat="1">
      <c r="A623" s="13"/>
      <c r="B623" s="230"/>
      <c r="C623" s="231"/>
      <c r="D623" s="232" t="s">
        <v>143</v>
      </c>
      <c r="E623" s="233" t="s">
        <v>19</v>
      </c>
      <c r="F623" s="234" t="s">
        <v>1158</v>
      </c>
      <c r="G623" s="231"/>
      <c r="H623" s="235">
        <v>164.256</v>
      </c>
      <c r="I623" s="236"/>
      <c r="J623" s="231"/>
      <c r="K623" s="231"/>
      <c r="L623" s="237"/>
      <c r="M623" s="238"/>
      <c r="N623" s="239"/>
      <c r="O623" s="239"/>
      <c r="P623" s="239"/>
      <c r="Q623" s="239"/>
      <c r="R623" s="239"/>
      <c r="S623" s="239"/>
      <c r="T623" s="24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1" t="s">
        <v>143</v>
      </c>
      <c r="AU623" s="241" t="s">
        <v>86</v>
      </c>
      <c r="AV623" s="13" t="s">
        <v>86</v>
      </c>
      <c r="AW623" s="13" t="s">
        <v>37</v>
      </c>
      <c r="AX623" s="13" t="s">
        <v>77</v>
      </c>
      <c r="AY623" s="241" t="s">
        <v>131</v>
      </c>
    </row>
    <row r="624" s="13" customFormat="1">
      <c r="A624" s="13"/>
      <c r="B624" s="230"/>
      <c r="C624" s="231"/>
      <c r="D624" s="232" t="s">
        <v>143</v>
      </c>
      <c r="E624" s="233" t="s">
        <v>19</v>
      </c>
      <c r="F624" s="234" t="s">
        <v>1159</v>
      </c>
      <c r="G624" s="231"/>
      <c r="H624" s="235">
        <v>3.0630000000000002</v>
      </c>
      <c r="I624" s="236"/>
      <c r="J624" s="231"/>
      <c r="K624" s="231"/>
      <c r="L624" s="237"/>
      <c r="M624" s="238"/>
      <c r="N624" s="239"/>
      <c r="O624" s="239"/>
      <c r="P624" s="239"/>
      <c r="Q624" s="239"/>
      <c r="R624" s="239"/>
      <c r="S624" s="239"/>
      <c r="T624" s="24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1" t="s">
        <v>143</v>
      </c>
      <c r="AU624" s="241" t="s">
        <v>86</v>
      </c>
      <c r="AV624" s="13" t="s">
        <v>86</v>
      </c>
      <c r="AW624" s="13" t="s">
        <v>37</v>
      </c>
      <c r="AX624" s="13" t="s">
        <v>77</v>
      </c>
      <c r="AY624" s="241" t="s">
        <v>131</v>
      </c>
    </row>
    <row r="625" s="14" customFormat="1">
      <c r="A625" s="14"/>
      <c r="B625" s="242"/>
      <c r="C625" s="243"/>
      <c r="D625" s="232" t="s">
        <v>143</v>
      </c>
      <c r="E625" s="244" t="s">
        <v>19</v>
      </c>
      <c r="F625" s="245" t="s">
        <v>146</v>
      </c>
      <c r="G625" s="243"/>
      <c r="H625" s="246">
        <v>2401.0309999999999</v>
      </c>
      <c r="I625" s="247"/>
      <c r="J625" s="243"/>
      <c r="K625" s="243"/>
      <c r="L625" s="248"/>
      <c r="M625" s="249"/>
      <c r="N625" s="250"/>
      <c r="O625" s="250"/>
      <c r="P625" s="250"/>
      <c r="Q625" s="250"/>
      <c r="R625" s="250"/>
      <c r="S625" s="250"/>
      <c r="T625" s="25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2" t="s">
        <v>143</v>
      </c>
      <c r="AU625" s="252" t="s">
        <v>86</v>
      </c>
      <c r="AV625" s="14" t="s">
        <v>139</v>
      </c>
      <c r="AW625" s="14" t="s">
        <v>37</v>
      </c>
      <c r="AX625" s="14" t="s">
        <v>84</v>
      </c>
      <c r="AY625" s="252" t="s">
        <v>131</v>
      </c>
    </row>
    <row r="626" s="2" customFormat="1" ht="24.15" customHeight="1">
      <c r="A626" s="38"/>
      <c r="B626" s="39"/>
      <c r="C626" s="212" t="s">
        <v>1160</v>
      </c>
      <c r="D626" s="212" t="s">
        <v>134</v>
      </c>
      <c r="E626" s="213" t="s">
        <v>1161</v>
      </c>
      <c r="F626" s="214" t="s">
        <v>1162</v>
      </c>
      <c r="G626" s="215" t="s">
        <v>298</v>
      </c>
      <c r="H626" s="216">
        <v>134.58000000000001</v>
      </c>
      <c r="I626" s="217"/>
      <c r="J626" s="218">
        <f>ROUND(I626*H626,2)</f>
        <v>0</v>
      </c>
      <c r="K626" s="214" t="s">
        <v>138</v>
      </c>
      <c r="L626" s="44"/>
      <c r="M626" s="219" t="s">
        <v>19</v>
      </c>
      <c r="N626" s="220" t="s">
        <v>48</v>
      </c>
      <c r="O626" s="84"/>
      <c r="P626" s="221">
        <f>O626*H626</f>
        <v>0</v>
      </c>
      <c r="Q626" s="221">
        <v>0</v>
      </c>
      <c r="R626" s="221">
        <f>Q626*H626</f>
        <v>0</v>
      </c>
      <c r="S626" s="221">
        <v>0</v>
      </c>
      <c r="T626" s="222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3" t="s">
        <v>139</v>
      </c>
      <c r="AT626" s="223" t="s">
        <v>134</v>
      </c>
      <c r="AU626" s="223" t="s">
        <v>86</v>
      </c>
      <c r="AY626" s="17" t="s">
        <v>131</v>
      </c>
      <c r="BE626" s="224">
        <f>IF(N626="základní",J626,0)</f>
        <v>0</v>
      </c>
      <c r="BF626" s="224">
        <f>IF(N626="snížená",J626,0)</f>
        <v>0</v>
      </c>
      <c r="BG626" s="224">
        <f>IF(N626="zákl. přenesená",J626,0)</f>
        <v>0</v>
      </c>
      <c r="BH626" s="224">
        <f>IF(N626="sníž. přenesená",J626,0)</f>
        <v>0</v>
      </c>
      <c r="BI626" s="224">
        <f>IF(N626="nulová",J626,0)</f>
        <v>0</v>
      </c>
      <c r="BJ626" s="17" t="s">
        <v>84</v>
      </c>
      <c r="BK626" s="224">
        <f>ROUND(I626*H626,2)</f>
        <v>0</v>
      </c>
      <c r="BL626" s="17" t="s">
        <v>139</v>
      </c>
      <c r="BM626" s="223" t="s">
        <v>1163</v>
      </c>
    </row>
    <row r="627" s="2" customFormat="1">
      <c r="A627" s="38"/>
      <c r="B627" s="39"/>
      <c r="C627" s="40"/>
      <c r="D627" s="225" t="s">
        <v>141</v>
      </c>
      <c r="E627" s="40"/>
      <c r="F627" s="226" t="s">
        <v>1164</v>
      </c>
      <c r="G627" s="40"/>
      <c r="H627" s="40"/>
      <c r="I627" s="227"/>
      <c r="J627" s="40"/>
      <c r="K627" s="40"/>
      <c r="L627" s="44"/>
      <c r="M627" s="228"/>
      <c r="N627" s="229"/>
      <c r="O627" s="84"/>
      <c r="P627" s="84"/>
      <c r="Q627" s="84"/>
      <c r="R627" s="84"/>
      <c r="S627" s="84"/>
      <c r="T627" s="85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141</v>
      </c>
      <c r="AU627" s="17" t="s">
        <v>86</v>
      </c>
    </row>
    <row r="628" s="15" customFormat="1">
      <c r="A628" s="15"/>
      <c r="B628" s="256"/>
      <c r="C628" s="257"/>
      <c r="D628" s="232" t="s">
        <v>143</v>
      </c>
      <c r="E628" s="258" t="s">
        <v>19</v>
      </c>
      <c r="F628" s="259" t="s">
        <v>1165</v>
      </c>
      <c r="G628" s="257"/>
      <c r="H628" s="258" t="s">
        <v>19</v>
      </c>
      <c r="I628" s="260"/>
      <c r="J628" s="257"/>
      <c r="K628" s="257"/>
      <c r="L628" s="261"/>
      <c r="M628" s="262"/>
      <c r="N628" s="263"/>
      <c r="O628" s="263"/>
      <c r="P628" s="263"/>
      <c r="Q628" s="263"/>
      <c r="R628" s="263"/>
      <c r="S628" s="263"/>
      <c r="T628" s="264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5" t="s">
        <v>143</v>
      </c>
      <c r="AU628" s="265" t="s">
        <v>86</v>
      </c>
      <c r="AV628" s="15" t="s">
        <v>84</v>
      </c>
      <c r="AW628" s="15" t="s">
        <v>37</v>
      </c>
      <c r="AX628" s="15" t="s">
        <v>77</v>
      </c>
      <c r="AY628" s="265" t="s">
        <v>131</v>
      </c>
    </row>
    <row r="629" s="13" customFormat="1">
      <c r="A629" s="13"/>
      <c r="B629" s="230"/>
      <c r="C629" s="231"/>
      <c r="D629" s="232" t="s">
        <v>143</v>
      </c>
      <c r="E629" s="233" t="s">
        <v>19</v>
      </c>
      <c r="F629" s="234" t="s">
        <v>1145</v>
      </c>
      <c r="G629" s="231"/>
      <c r="H629" s="235">
        <v>26.928000000000001</v>
      </c>
      <c r="I629" s="236"/>
      <c r="J629" s="231"/>
      <c r="K629" s="231"/>
      <c r="L629" s="237"/>
      <c r="M629" s="238"/>
      <c r="N629" s="239"/>
      <c r="O629" s="239"/>
      <c r="P629" s="239"/>
      <c r="Q629" s="239"/>
      <c r="R629" s="239"/>
      <c r="S629" s="239"/>
      <c r="T629" s="24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1" t="s">
        <v>143</v>
      </c>
      <c r="AU629" s="241" t="s">
        <v>86</v>
      </c>
      <c r="AV629" s="13" t="s">
        <v>86</v>
      </c>
      <c r="AW629" s="13" t="s">
        <v>37</v>
      </c>
      <c r="AX629" s="13" t="s">
        <v>77</v>
      </c>
      <c r="AY629" s="241" t="s">
        <v>131</v>
      </c>
    </row>
    <row r="630" s="13" customFormat="1">
      <c r="A630" s="13"/>
      <c r="B630" s="230"/>
      <c r="C630" s="231"/>
      <c r="D630" s="232" t="s">
        <v>143</v>
      </c>
      <c r="E630" s="233" t="s">
        <v>19</v>
      </c>
      <c r="F630" s="234" t="s">
        <v>1146</v>
      </c>
      <c r="G630" s="231"/>
      <c r="H630" s="235">
        <v>87.120000000000005</v>
      </c>
      <c r="I630" s="236"/>
      <c r="J630" s="231"/>
      <c r="K630" s="231"/>
      <c r="L630" s="237"/>
      <c r="M630" s="238"/>
      <c r="N630" s="239"/>
      <c r="O630" s="239"/>
      <c r="P630" s="239"/>
      <c r="Q630" s="239"/>
      <c r="R630" s="239"/>
      <c r="S630" s="239"/>
      <c r="T630" s="24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1" t="s">
        <v>143</v>
      </c>
      <c r="AU630" s="241" t="s">
        <v>86</v>
      </c>
      <c r="AV630" s="13" t="s">
        <v>86</v>
      </c>
      <c r="AW630" s="13" t="s">
        <v>37</v>
      </c>
      <c r="AX630" s="13" t="s">
        <v>77</v>
      </c>
      <c r="AY630" s="241" t="s">
        <v>131</v>
      </c>
    </row>
    <row r="631" s="13" customFormat="1">
      <c r="A631" s="13"/>
      <c r="B631" s="230"/>
      <c r="C631" s="231"/>
      <c r="D631" s="232" t="s">
        <v>143</v>
      </c>
      <c r="E631" s="233" t="s">
        <v>19</v>
      </c>
      <c r="F631" s="234" t="s">
        <v>1147</v>
      </c>
      <c r="G631" s="231"/>
      <c r="H631" s="235">
        <v>20.532</v>
      </c>
      <c r="I631" s="236"/>
      <c r="J631" s="231"/>
      <c r="K631" s="231"/>
      <c r="L631" s="237"/>
      <c r="M631" s="238"/>
      <c r="N631" s="239"/>
      <c r="O631" s="239"/>
      <c r="P631" s="239"/>
      <c r="Q631" s="239"/>
      <c r="R631" s="239"/>
      <c r="S631" s="239"/>
      <c r="T631" s="24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1" t="s">
        <v>143</v>
      </c>
      <c r="AU631" s="241" t="s">
        <v>86</v>
      </c>
      <c r="AV631" s="13" t="s">
        <v>86</v>
      </c>
      <c r="AW631" s="13" t="s">
        <v>37</v>
      </c>
      <c r="AX631" s="13" t="s">
        <v>77</v>
      </c>
      <c r="AY631" s="241" t="s">
        <v>131</v>
      </c>
    </row>
    <row r="632" s="14" customFormat="1">
      <c r="A632" s="14"/>
      <c r="B632" s="242"/>
      <c r="C632" s="243"/>
      <c r="D632" s="232" t="s">
        <v>143</v>
      </c>
      <c r="E632" s="244" t="s">
        <v>19</v>
      </c>
      <c r="F632" s="245" t="s">
        <v>146</v>
      </c>
      <c r="G632" s="243"/>
      <c r="H632" s="246">
        <v>134.58000000000001</v>
      </c>
      <c r="I632" s="247"/>
      <c r="J632" s="243"/>
      <c r="K632" s="243"/>
      <c r="L632" s="248"/>
      <c r="M632" s="249"/>
      <c r="N632" s="250"/>
      <c r="O632" s="250"/>
      <c r="P632" s="250"/>
      <c r="Q632" s="250"/>
      <c r="R632" s="250"/>
      <c r="S632" s="250"/>
      <c r="T632" s="25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2" t="s">
        <v>143</v>
      </c>
      <c r="AU632" s="252" t="s">
        <v>86</v>
      </c>
      <c r="AV632" s="14" t="s">
        <v>139</v>
      </c>
      <c r="AW632" s="14" t="s">
        <v>37</v>
      </c>
      <c r="AX632" s="14" t="s">
        <v>84</v>
      </c>
      <c r="AY632" s="252" t="s">
        <v>131</v>
      </c>
    </row>
    <row r="633" s="2" customFormat="1" ht="24.15" customHeight="1">
      <c r="A633" s="38"/>
      <c r="B633" s="39"/>
      <c r="C633" s="212" t="s">
        <v>1166</v>
      </c>
      <c r="D633" s="212" t="s">
        <v>134</v>
      </c>
      <c r="E633" s="213" t="s">
        <v>1167</v>
      </c>
      <c r="F633" s="214" t="s">
        <v>1168</v>
      </c>
      <c r="G633" s="215" t="s">
        <v>298</v>
      </c>
      <c r="H633" s="216">
        <v>810.56200000000001</v>
      </c>
      <c r="I633" s="217"/>
      <c r="J633" s="218">
        <f>ROUND(I633*H633,2)</f>
        <v>0</v>
      </c>
      <c r="K633" s="214" t="s">
        <v>138</v>
      </c>
      <c r="L633" s="44"/>
      <c r="M633" s="219" t="s">
        <v>19</v>
      </c>
      <c r="N633" s="220" t="s">
        <v>48</v>
      </c>
      <c r="O633" s="84"/>
      <c r="P633" s="221">
        <f>O633*H633</f>
        <v>0</v>
      </c>
      <c r="Q633" s="221">
        <v>0</v>
      </c>
      <c r="R633" s="221">
        <f>Q633*H633</f>
        <v>0</v>
      </c>
      <c r="S633" s="221">
        <v>0</v>
      </c>
      <c r="T633" s="222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3" t="s">
        <v>139</v>
      </c>
      <c r="AT633" s="223" t="s">
        <v>134</v>
      </c>
      <c r="AU633" s="223" t="s">
        <v>86</v>
      </c>
      <c r="AY633" s="17" t="s">
        <v>131</v>
      </c>
      <c r="BE633" s="224">
        <f>IF(N633="základní",J633,0)</f>
        <v>0</v>
      </c>
      <c r="BF633" s="224">
        <f>IF(N633="snížená",J633,0)</f>
        <v>0</v>
      </c>
      <c r="BG633" s="224">
        <f>IF(N633="zákl. přenesená",J633,0)</f>
        <v>0</v>
      </c>
      <c r="BH633" s="224">
        <f>IF(N633="sníž. přenesená",J633,0)</f>
        <v>0</v>
      </c>
      <c r="BI633" s="224">
        <f>IF(N633="nulová",J633,0)</f>
        <v>0</v>
      </c>
      <c r="BJ633" s="17" t="s">
        <v>84</v>
      </c>
      <c r="BK633" s="224">
        <f>ROUND(I633*H633,2)</f>
        <v>0</v>
      </c>
      <c r="BL633" s="17" t="s">
        <v>139</v>
      </c>
      <c r="BM633" s="223" t="s">
        <v>1169</v>
      </c>
    </row>
    <row r="634" s="2" customFormat="1">
      <c r="A634" s="38"/>
      <c r="B634" s="39"/>
      <c r="C634" s="40"/>
      <c r="D634" s="225" t="s">
        <v>141</v>
      </c>
      <c r="E634" s="40"/>
      <c r="F634" s="226" t="s">
        <v>1170</v>
      </c>
      <c r="G634" s="40"/>
      <c r="H634" s="40"/>
      <c r="I634" s="227"/>
      <c r="J634" s="40"/>
      <c r="K634" s="40"/>
      <c r="L634" s="44"/>
      <c r="M634" s="228"/>
      <c r="N634" s="229"/>
      <c r="O634" s="84"/>
      <c r="P634" s="84"/>
      <c r="Q634" s="84"/>
      <c r="R634" s="84"/>
      <c r="S634" s="84"/>
      <c r="T634" s="85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141</v>
      </c>
      <c r="AU634" s="17" t="s">
        <v>86</v>
      </c>
    </row>
    <row r="635" s="15" customFormat="1">
      <c r="A635" s="15"/>
      <c r="B635" s="256"/>
      <c r="C635" s="257"/>
      <c r="D635" s="232" t="s">
        <v>143</v>
      </c>
      <c r="E635" s="258" t="s">
        <v>19</v>
      </c>
      <c r="F635" s="259" t="s">
        <v>1165</v>
      </c>
      <c r="G635" s="257"/>
      <c r="H635" s="258" t="s">
        <v>19</v>
      </c>
      <c r="I635" s="260"/>
      <c r="J635" s="257"/>
      <c r="K635" s="257"/>
      <c r="L635" s="261"/>
      <c r="M635" s="262"/>
      <c r="N635" s="263"/>
      <c r="O635" s="263"/>
      <c r="P635" s="263"/>
      <c r="Q635" s="263"/>
      <c r="R635" s="263"/>
      <c r="S635" s="263"/>
      <c r="T635" s="264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5" t="s">
        <v>143</v>
      </c>
      <c r="AU635" s="265" t="s">
        <v>86</v>
      </c>
      <c r="AV635" s="15" t="s">
        <v>84</v>
      </c>
      <c r="AW635" s="15" t="s">
        <v>37</v>
      </c>
      <c r="AX635" s="15" t="s">
        <v>77</v>
      </c>
      <c r="AY635" s="265" t="s">
        <v>131</v>
      </c>
    </row>
    <row r="636" s="13" customFormat="1">
      <c r="A636" s="13"/>
      <c r="B636" s="230"/>
      <c r="C636" s="231"/>
      <c r="D636" s="232" t="s">
        <v>143</v>
      </c>
      <c r="E636" s="233" t="s">
        <v>19</v>
      </c>
      <c r="F636" s="234" t="s">
        <v>1171</v>
      </c>
      <c r="G636" s="231"/>
      <c r="H636" s="235">
        <v>135.08000000000001</v>
      </c>
      <c r="I636" s="236"/>
      <c r="J636" s="231"/>
      <c r="K636" s="231"/>
      <c r="L636" s="237"/>
      <c r="M636" s="238"/>
      <c r="N636" s="239"/>
      <c r="O636" s="239"/>
      <c r="P636" s="239"/>
      <c r="Q636" s="239"/>
      <c r="R636" s="239"/>
      <c r="S636" s="239"/>
      <c r="T636" s="24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1" t="s">
        <v>143</v>
      </c>
      <c r="AU636" s="241" t="s">
        <v>86</v>
      </c>
      <c r="AV636" s="13" t="s">
        <v>86</v>
      </c>
      <c r="AW636" s="13" t="s">
        <v>37</v>
      </c>
      <c r="AX636" s="13" t="s">
        <v>77</v>
      </c>
      <c r="AY636" s="241" t="s">
        <v>131</v>
      </c>
    </row>
    <row r="637" s="13" customFormat="1">
      <c r="A637" s="13"/>
      <c r="B637" s="230"/>
      <c r="C637" s="231"/>
      <c r="D637" s="232" t="s">
        <v>143</v>
      </c>
      <c r="E637" s="233" t="s">
        <v>19</v>
      </c>
      <c r="F637" s="234" t="s">
        <v>1172</v>
      </c>
      <c r="G637" s="231"/>
      <c r="H637" s="235">
        <v>293.48000000000002</v>
      </c>
      <c r="I637" s="236"/>
      <c r="J637" s="231"/>
      <c r="K637" s="231"/>
      <c r="L637" s="237"/>
      <c r="M637" s="238"/>
      <c r="N637" s="239"/>
      <c r="O637" s="239"/>
      <c r="P637" s="239"/>
      <c r="Q637" s="239"/>
      <c r="R637" s="239"/>
      <c r="S637" s="239"/>
      <c r="T637" s="24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1" t="s">
        <v>143</v>
      </c>
      <c r="AU637" s="241" t="s">
        <v>86</v>
      </c>
      <c r="AV637" s="13" t="s">
        <v>86</v>
      </c>
      <c r="AW637" s="13" t="s">
        <v>37</v>
      </c>
      <c r="AX637" s="13" t="s">
        <v>77</v>
      </c>
      <c r="AY637" s="241" t="s">
        <v>131</v>
      </c>
    </row>
    <row r="638" s="13" customFormat="1">
      <c r="A638" s="13"/>
      <c r="B638" s="230"/>
      <c r="C638" s="231"/>
      <c r="D638" s="232" t="s">
        <v>143</v>
      </c>
      <c r="E638" s="233" t="s">
        <v>19</v>
      </c>
      <c r="F638" s="234" t="s">
        <v>1173</v>
      </c>
      <c r="G638" s="231"/>
      <c r="H638" s="235">
        <v>105.762</v>
      </c>
      <c r="I638" s="236"/>
      <c r="J638" s="231"/>
      <c r="K638" s="231"/>
      <c r="L638" s="237"/>
      <c r="M638" s="238"/>
      <c r="N638" s="239"/>
      <c r="O638" s="239"/>
      <c r="P638" s="239"/>
      <c r="Q638" s="239"/>
      <c r="R638" s="239"/>
      <c r="S638" s="239"/>
      <c r="T638" s="24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1" t="s">
        <v>143</v>
      </c>
      <c r="AU638" s="241" t="s">
        <v>86</v>
      </c>
      <c r="AV638" s="13" t="s">
        <v>86</v>
      </c>
      <c r="AW638" s="13" t="s">
        <v>37</v>
      </c>
      <c r="AX638" s="13" t="s">
        <v>77</v>
      </c>
      <c r="AY638" s="241" t="s">
        <v>131</v>
      </c>
    </row>
    <row r="639" s="13" customFormat="1">
      <c r="A639" s="13"/>
      <c r="B639" s="230"/>
      <c r="C639" s="231"/>
      <c r="D639" s="232" t="s">
        <v>143</v>
      </c>
      <c r="E639" s="233" t="s">
        <v>19</v>
      </c>
      <c r="F639" s="234" t="s">
        <v>1174</v>
      </c>
      <c r="G639" s="231"/>
      <c r="H639" s="235">
        <v>108.24</v>
      </c>
      <c r="I639" s="236"/>
      <c r="J639" s="231"/>
      <c r="K639" s="231"/>
      <c r="L639" s="237"/>
      <c r="M639" s="238"/>
      <c r="N639" s="239"/>
      <c r="O639" s="239"/>
      <c r="P639" s="239"/>
      <c r="Q639" s="239"/>
      <c r="R639" s="239"/>
      <c r="S639" s="239"/>
      <c r="T639" s="24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1" t="s">
        <v>143</v>
      </c>
      <c r="AU639" s="241" t="s">
        <v>86</v>
      </c>
      <c r="AV639" s="13" t="s">
        <v>86</v>
      </c>
      <c r="AW639" s="13" t="s">
        <v>37</v>
      </c>
      <c r="AX639" s="13" t="s">
        <v>77</v>
      </c>
      <c r="AY639" s="241" t="s">
        <v>131</v>
      </c>
    </row>
    <row r="640" s="13" customFormat="1">
      <c r="A640" s="13"/>
      <c r="B640" s="230"/>
      <c r="C640" s="231"/>
      <c r="D640" s="232" t="s">
        <v>143</v>
      </c>
      <c r="E640" s="233" t="s">
        <v>19</v>
      </c>
      <c r="F640" s="234" t="s">
        <v>1175</v>
      </c>
      <c r="G640" s="231"/>
      <c r="H640" s="235">
        <v>168</v>
      </c>
      <c r="I640" s="236"/>
      <c r="J640" s="231"/>
      <c r="K640" s="231"/>
      <c r="L640" s="237"/>
      <c r="M640" s="238"/>
      <c r="N640" s="239"/>
      <c r="O640" s="239"/>
      <c r="P640" s="239"/>
      <c r="Q640" s="239"/>
      <c r="R640" s="239"/>
      <c r="S640" s="239"/>
      <c r="T640" s="24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1" t="s">
        <v>143</v>
      </c>
      <c r="AU640" s="241" t="s">
        <v>86</v>
      </c>
      <c r="AV640" s="13" t="s">
        <v>86</v>
      </c>
      <c r="AW640" s="13" t="s">
        <v>37</v>
      </c>
      <c r="AX640" s="13" t="s">
        <v>77</v>
      </c>
      <c r="AY640" s="241" t="s">
        <v>131</v>
      </c>
    </row>
    <row r="641" s="14" customFormat="1">
      <c r="A641" s="14"/>
      <c r="B641" s="242"/>
      <c r="C641" s="243"/>
      <c r="D641" s="232" t="s">
        <v>143</v>
      </c>
      <c r="E641" s="244" t="s">
        <v>19</v>
      </c>
      <c r="F641" s="245" t="s">
        <v>146</v>
      </c>
      <c r="G641" s="243"/>
      <c r="H641" s="246">
        <v>810.56200000000001</v>
      </c>
      <c r="I641" s="247"/>
      <c r="J641" s="243"/>
      <c r="K641" s="243"/>
      <c r="L641" s="248"/>
      <c r="M641" s="249"/>
      <c r="N641" s="250"/>
      <c r="O641" s="250"/>
      <c r="P641" s="250"/>
      <c r="Q641" s="250"/>
      <c r="R641" s="250"/>
      <c r="S641" s="250"/>
      <c r="T641" s="25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2" t="s">
        <v>143</v>
      </c>
      <c r="AU641" s="252" t="s">
        <v>86</v>
      </c>
      <c r="AV641" s="14" t="s">
        <v>139</v>
      </c>
      <c r="AW641" s="14" t="s">
        <v>37</v>
      </c>
      <c r="AX641" s="14" t="s">
        <v>84</v>
      </c>
      <c r="AY641" s="252" t="s">
        <v>131</v>
      </c>
    </row>
    <row r="642" s="2" customFormat="1" ht="24.15" customHeight="1">
      <c r="A642" s="38"/>
      <c r="B642" s="39"/>
      <c r="C642" s="212" t="s">
        <v>1176</v>
      </c>
      <c r="D642" s="212" t="s">
        <v>134</v>
      </c>
      <c r="E642" s="213" t="s">
        <v>1177</v>
      </c>
      <c r="F642" s="214" t="s">
        <v>1178</v>
      </c>
      <c r="G642" s="215" t="s">
        <v>298</v>
      </c>
      <c r="H642" s="216">
        <v>30.469000000000001</v>
      </c>
      <c r="I642" s="217"/>
      <c r="J642" s="218">
        <f>ROUND(I642*H642,2)</f>
        <v>0</v>
      </c>
      <c r="K642" s="214" t="s">
        <v>138</v>
      </c>
      <c r="L642" s="44"/>
      <c r="M642" s="219" t="s">
        <v>19</v>
      </c>
      <c r="N642" s="220" t="s">
        <v>48</v>
      </c>
      <c r="O642" s="84"/>
      <c r="P642" s="221">
        <f>O642*H642</f>
        <v>0</v>
      </c>
      <c r="Q642" s="221">
        <v>0</v>
      </c>
      <c r="R642" s="221">
        <f>Q642*H642</f>
        <v>0</v>
      </c>
      <c r="S642" s="221">
        <v>0</v>
      </c>
      <c r="T642" s="222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3" t="s">
        <v>139</v>
      </c>
      <c r="AT642" s="223" t="s">
        <v>134</v>
      </c>
      <c r="AU642" s="223" t="s">
        <v>86</v>
      </c>
      <c r="AY642" s="17" t="s">
        <v>131</v>
      </c>
      <c r="BE642" s="224">
        <f>IF(N642="základní",J642,0)</f>
        <v>0</v>
      </c>
      <c r="BF642" s="224">
        <f>IF(N642="snížená",J642,0)</f>
        <v>0</v>
      </c>
      <c r="BG642" s="224">
        <f>IF(N642="zákl. přenesená",J642,0)</f>
        <v>0</v>
      </c>
      <c r="BH642" s="224">
        <f>IF(N642="sníž. přenesená",J642,0)</f>
        <v>0</v>
      </c>
      <c r="BI642" s="224">
        <f>IF(N642="nulová",J642,0)</f>
        <v>0</v>
      </c>
      <c r="BJ642" s="17" t="s">
        <v>84</v>
      </c>
      <c r="BK642" s="224">
        <f>ROUND(I642*H642,2)</f>
        <v>0</v>
      </c>
      <c r="BL642" s="17" t="s">
        <v>139</v>
      </c>
      <c r="BM642" s="223" t="s">
        <v>1179</v>
      </c>
    </row>
    <row r="643" s="2" customFormat="1">
      <c r="A643" s="38"/>
      <c r="B643" s="39"/>
      <c r="C643" s="40"/>
      <c r="D643" s="225" t="s">
        <v>141</v>
      </c>
      <c r="E643" s="40"/>
      <c r="F643" s="226" t="s">
        <v>1180</v>
      </c>
      <c r="G643" s="40"/>
      <c r="H643" s="40"/>
      <c r="I643" s="227"/>
      <c r="J643" s="40"/>
      <c r="K643" s="40"/>
      <c r="L643" s="44"/>
      <c r="M643" s="228"/>
      <c r="N643" s="229"/>
      <c r="O643" s="84"/>
      <c r="P643" s="84"/>
      <c r="Q643" s="84"/>
      <c r="R643" s="84"/>
      <c r="S643" s="84"/>
      <c r="T643" s="85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141</v>
      </c>
      <c r="AU643" s="17" t="s">
        <v>86</v>
      </c>
    </row>
    <row r="644" s="15" customFormat="1">
      <c r="A644" s="15"/>
      <c r="B644" s="256"/>
      <c r="C644" s="257"/>
      <c r="D644" s="232" t="s">
        <v>143</v>
      </c>
      <c r="E644" s="258" t="s">
        <v>19</v>
      </c>
      <c r="F644" s="259" t="s">
        <v>1165</v>
      </c>
      <c r="G644" s="257"/>
      <c r="H644" s="258" t="s">
        <v>19</v>
      </c>
      <c r="I644" s="260"/>
      <c r="J644" s="257"/>
      <c r="K644" s="257"/>
      <c r="L644" s="261"/>
      <c r="M644" s="262"/>
      <c r="N644" s="263"/>
      <c r="O644" s="263"/>
      <c r="P644" s="263"/>
      <c r="Q644" s="263"/>
      <c r="R644" s="263"/>
      <c r="S644" s="263"/>
      <c r="T644" s="264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5" t="s">
        <v>143</v>
      </c>
      <c r="AU644" s="265" t="s">
        <v>86</v>
      </c>
      <c r="AV644" s="15" t="s">
        <v>84</v>
      </c>
      <c r="AW644" s="15" t="s">
        <v>37</v>
      </c>
      <c r="AX644" s="15" t="s">
        <v>77</v>
      </c>
      <c r="AY644" s="265" t="s">
        <v>131</v>
      </c>
    </row>
    <row r="645" s="13" customFormat="1">
      <c r="A645" s="13"/>
      <c r="B645" s="230"/>
      <c r="C645" s="231"/>
      <c r="D645" s="232" t="s">
        <v>143</v>
      </c>
      <c r="E645" s="233" t="s">
        <v>19</v>
      </c>
      <c r="F645" s="234" t="s">
        <v>1181</v>
      </c>
      <c r="G645" s="231"/>
      <c r="H645" s="235">
        <v>30.085999999999999</v>
      </c>
      <c r="I645" s="236"/>
      <c r="J645" s="231"/>
      <c r="K645" s="231"/>
      <c r="L645" s="237"/>
      <c r="M645" s="238"/>
      <c r="N645" s="239"/>
      <c r="O645" s="239"/>
      <c r="P645" s="239"/>
      <c r="Q645" s="239"/>
      <c r="R645" s="239"/>
      <c r="S645" s="239"/>
      <c r="T645" s="24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1" t="s">
        <v>143</v>
      </c>
      <c r="AU645" s="241" t="s">
        <v>86</v>
      </c>
      <c r="AV645" s="13" t="s">
        <v>86</v>
      </c>
      <c r="AW645" s="13" t="s">
        <v>37</v>
      </c>
      <c r="AX645" s="13" t="s">
        <v>77</v>
      </c>
      <c r="AY645" s="241" t="s">
        <v>131</v>
      </c>
    </row>
    <row r="646" s="13" customFormat="1">
      <c r="A646" s="13"/>
      <c r="B646" s="230"/>
      <c r="C646" s="231"/>
      <c r="D646" s="232" t="s">
        <v>143</v>
      </c>
      <c r="E646" s="233" t="s">
        <v>19</v>
      </c>
      <c r="F646" s="234" t="s">
        <v>1148</v>
      </c>
      <c r="G646" s="231"/>
      <c r="H646" s="235">
        <v>0.38300000000000001</v>
      </c>
      <c r="I646" s="236"/>
      <c r="J646" s="231"/>
      <c r="K646" s="231"/>
      <c r="L646" s="237"/>
      <c r="M646" s="238"/>
      <c r="N646" s="239"/>
      <c r="O646" s="239"/>
      <c r="P646" s="239"/>
      <c r="Q646" s="239"/>
      <c r="R646" s="239"/>
      <c r="S646" s="239"/>
      <c r="T646" s="24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1" t="s">
        <v>143</v>
      </c>
      <c r="AU646" s="241" t="s">
        <v>86</v>
      </c>
      <c r="AV646" s="13" t="s">
        <v>86</v>
      </c>
      <c r="AW646" s="13" t="s">
        <v>37</v>
      </c>
      <c r="AX646" s="13" t="s">
        <v>77</v>
      </c>
      <c r="AY646" s="241" t="s">
        <v>131</v>
      </c>
    </row>
    <row r="647" s="14" customFormat="1">
      <c r="A647" s="14"/>
      <c r="B647" s="242"/>
      <c r="C647" s="243"/>
      <c r="D647" s="232" t="s">
        <v>143</v>
      </c>
      <c r="E647" s="244" t="s">
        <v>19</v>
      </c>
      <c r="F647" s="245" t="s">
        <v>146</v>
      </c>
      <c r="G647" s="243"/>
      <c r="H647" s="246">
        <v>30.469000000000001</v>
      </c>
      <c r="I647" s="247"/>
      <c r="J647" s="243"/>
      <c r="K647" s="243"/>
      <c r="L647" s="248"/>
      <c r="M647" s="249"/>
      <c r="N647" s="250"/>
      <c r="O647" s="250"/>
      <c r="P647" s="250"/>
      <c r="Q647" s="250"/>
      <c r="R647" s="250"/>
      <c r="S647" s="250"/>
      <c r="T647" s="25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2" t="s">
        <v>143</v>
      </c>
      <c r="AU647" s="252" t="s">
        <v>86</v>
      </c>
      <c r="AV647" s="14" t="s">
        <v>139</v>
      </c>
      <c r="AW647" s="14" t="s">
        <v>37</v>
      </c>
      <c r="AX647" s="14" t="s">
        <v>84</v>
      </c>
      <c r="AY647" s="252" t="s">
        <v>131</v>
      </c>
    </row>
    <row r="648" s="12" customFormat="1" ht="22.8" customHeight="1">
      <c r="A648" s="12"/>
      <c r="B648" s="196"/>
      <c r="C648" s="197"/>
      <c r="D648" s="198" t="s">
        <v>76</v>
      </c>
      <c r="E648" s="210" t="s">
        <v>1182</v>
      </c>
      <c r="F648" s="210" t="s">
        <v>1183</v>
      </c>
      <c r="G648" s="197"/>
      <c r="H648" s="197"/>
      <c r="I648" s="200"/>
      <c r="J648" s="211">
        <f>BK648</f>
        <v>0</v>
      </c>
      <c r="K648" s="197"/>
      <c r="L648" s="202"/>
      <c r="M648" s="203"/>
      <c r="N648" s="204"/>
      <c r="O648" s="204"/>
      <c r="P648" s="205">
        <f>SUM(P649:P650)</f>
        <v>0</v>
      </c>
      <c r="Q648" s="204"/>
      <c r="R648" s="205">
        <f>SUM(R649:R650)</f>
        <v>0</v>
      </c>
      <c r="S648" s="204"/>
      <c r="T648" s="206">
        <f>SUM(T649:T650)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07" t="s">
        <v>84</v>
      </c>
      <c r="AT648" s="208" t="s">
        <v>76</v>
      </c>
      <c r="AU648" s="208" t="s">
        <v>84</v>
      </c>
      <c r="AY648" s="207" t="s">
        <v>131</v>
      </c>
      <c r="BK648" s="209">
        <f>SUM(BK649:BK650)</f>
        <v>0</v>
      </c>
    </row>
    <row r="649" s="2" customFormat="1" ht="24.15" customHeight="1">
      <c r="A649" s="38"/>
      <c r="B649" s="39"/>
      <c r="C649" s="212" t="s">
        <v>1184</v>
      </c>
      <c r="D649" s="212" t="s">
        <v>134</v>
      </c>
      <c r="E649" s="213" t="s">
        <v>1185</v>
      </c>
      <c r="F649" s="214" t="s">
        <v>1186</v>
      </c>
      <c r="G649" s="215" t="s">
        <v>298</v>
      </c>
      <c r="H649" s="216">
        <v>424.22899999999998</v>
      </c>
      <c r="I649" s="217"/>
      <c r="J649" s="218">
        <f>ROUND(I649*H649,2)</f>
        <v>0</v>
      </c>
      <c r="K649" s="214" t="s">
        <v>138</v>
      </c>
      <c r="L649" s="44"/>
      <c r="M649" s="219" t="s">
        <v>19</v>
      </c>
      <c r="N649" s="220" t="s">
        <v>48</v>
      </c>
      <c r="O649" s="84"/>
      <c r="P649" s="221">
        <f>O649*H649</f>
        <v>0</v>
      </c>
      <c r="Q649" s="221">
        <v>0</v>
      </c>
      <c r="R649" s="221">
        <f>Q649*H649</f>
        <v>0</v>
      </c>
      <c r="S649" s="221">
        <v>0</v>
      </c>
      <c r="T649" s="222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3" t="s">
        <v>139</v>
      </c>
      <c r="AT649" s="223" t="s">
        <v>134</v>
      </c>
      <c r="AU649" s="223" t="s">
        <v>86</v>
      </c>
      <c r="AY649" s="17" t="s">
        <v>131</v>
      </c>
      <c r="BE649" s="224">
        <f>IF(N649="základní",J649,0)</f>
        <v>0</v>
      </c>
      <c r="BF649" s="224">
        <f>IF(N649="snížená",J649,0)</f>
        <v>0</v>
      </c>
      <c r="BG649" s="224">
        <f>IF(N649="zákl. přenesená",J649,0)</f>
        <v>0</v>
      </c>
      <c r="BH649" s="224">
        <f>IF(N649="sníž. přenesená",J649,0)</f>
        <v>0</v>
      </c>
      <c r="BI649" s="224">
        <f>IF(N649="nulová",J649,0)</f>
        <v>0</v>
      </c>
      <c r="BJ649" s="17" t="s">
        <v>84</v>
      </c>
      <c r="BK649" s="224">
        <f>ROUND(I649*H649,2)</f>
        <v>0</v>
      </c>
      <c r="BL649" s="17" t="s">
        <v>139</v>
      </c>
      <c r="BM649" s="223" t="s">
        <v>1187</v>
      </c>
    </row>
    <row r="650" s="2" customFormat="1">
      <c r="A650" s="38"/>
      <c r="B650" s="39"/>
      <c r="C650" s="40"/>
      <c r="D650" s="225" t="s">
        <v>141</v>
      </c>
      <c r="E650" s="40"/>
      <c r="F650" s="226" t="s">
        <v>1188</v>
      </c>
      <c r="G650" s="40"/>
      <c r="H650" s="40"/>
      <c r="I650" s="227"/>
      <c r="J650" s="40"/>
      <c r="K650" s="40"/>
      <c r="L650" s="44"/>
      <c r="M650" s="228"/>
      <c r="N650" s="229"/>
      <c r="O650" s="84"/>
      <c r="P650" s="84"/>
      <c r="Q650" s="84"/>
      <c r="R650" s="84"/>
      <c r="S650" s="84"/>
      <c r="T650" s="85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7" t="s">
        <v>141</v>
      </c>
      <c r="AU650" s="17" t="s">
        <v>86</v>
      </c>
    </row>
    <row r="651" s="12" customFormat="1" ht="25.92" customHeight="1">
      <c r="A651" s="12"/>
      <c r="B651" s="196"/>
      <c r="C651" s="197"/>
      <c r="D651" s="198" t="s">
        <v>76</v>
      </c>
      <c r="E651" s="199" t="s">
        <v>1189</v>
      </c>
      <c r="F651" s="199" t="s">
        <v>1190</v>
      </c>
      <c r="G651" s="197"/>
      <c r="H651" s="197"/>
      <c r="I651" s="200"/>
      <c r="J651" s="201">
        <f>BK651</f>
        <v>0</v>
      </c>
      <c r="K651" s="197"/>
      <c r="L651" s="202"/>
      <c r="M651" s="203"/>
      <c r="N651" s="204"/>
      <c r="O651" s="204"/>
      <c r="P651" s="205">
        <f>P652+P726</f>
        <v>0</v>
      </c>
      <c r="Q651" s="204"/>
      <c r="R651" s="205">
        <f>R652+R726</f>
        <v>1.0969980000000001</v>
      </c>
      <c r="S651" s="204"/>
      <c r="T651" s="206">
        <f>T652+T726</f>
        <v>0.38284400000000002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07" t="s">
        <v>86</v>
      </c>
      <c r="AT651" s="208" t="s">
        <v>76</v>
      </c>
      <c r="AU651" s="208" t="s">
        <v>77</v>
      </c>
      <c r="AY651" s="207" t="s">
        <v>131</v>
      </c>
      <c r="BK651" s="209">
        <f>BK652+BK726</f>
        <v>0</v>
      </c>
    </row>
    <row r="652" s="12" customFormat="1" ht="22.8" customHeight="1">
      <c r="A652" s="12"/>
      <c r="B652" s="196"/>
      <c r="C652" s="197"/>
      <c r="D652" s="198" t="s">
        <v>76</v>
      </c>
      <c r="E652" s="210" t="s">
        <v>1191</v>
      </c>
      <c r="F652" s="210" t="s">
        <v>1192</v>
      </c>
      <c r="G652" s="197"/>
      <c r="H652" s="197"/>
      <c r="I652" s="200"/>
      <c r="J652" s="211">
        <f>BK652</f>
        <v>0</v>
      </c>
      <c r="K652" s="197"/>
      <c r="L652" s="202"/>
      <c r="M652" s="203"/>
      <c r="N652" s="204"/>
      <c r="O652" s="204"/>
      <c r="P652" s="205">
        <f>SUM(P653:P725)</f>
        <v>0</v>
      </c>
      <c r="Q652" s="204"/>
      <c r="R652" s="205">
        <f>SUM(R653:R725)</f>
        <v>1.0969980000000001</v>
      </c>
      <c r="S652" s="204"/>
      <c r="T652" s="206">
        <f>SUM(T653:T725)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07" t="s">
        <v>86</v>
      </c>
      <c r="AT652" s="208" t="s">
        <v>76</v>
      </c>
      <c r="AU652" s="208" t="s">
        <v>84</v>
      </c>
      <c r="AY652" s="207" t="s">
        <v>131</v>
      </c>
      <c r="BK652" s="209">
        <f>SUM(BK653:BK725)</f>
        <v>0</v>
      </c>
    </row>
    <row r="653" s="2" customFormat="1" ht="21.75" customHeight="1">
      <c r="A653" s="38"/>
      <c r="B653" s="39"/>
      <c r="C653" s="212" t="s">
        <v>1193</v>
      </c>
      <c r="D653" s="212" t="s">
        <v>134</v>
      </c>
      <c r="E653" s="213" t="s">
        <v>1194</v>
      </c>
      <c r="F653" s="214" t="s">
        <v>1195</v>
      </c>
      <c r="G653" s="215" t="s">
        <v>179</v>
      </c>
      <c r="H653" s="216">
        <v>7.6870000000000003</v>
      </c>
      <c r="I653" s="217"/>
      <c r="J653" s="218">
        <f>ROUND(I653*H653,2)</f>
        <v>0</v>
      </c>
      <c r="K653" s="214" t="s">
        <v>138</v>
      </c>
      <c r="L653" s="44"/>
      <c r="M653" s="219" t="s">
        <v>19</v>
      </c>
      <c r="N653" s="220" t="s">
        <v>48</v>
      </c>
      <c r="O653" s="84"/>
      <c r="P653" s="221">
        <f>O653*H653</f>
        <v>0</v>
      </c>
      <c r="Q653" s="221">
        <v>0</v>
      </c>
      <c r="R653" s="221">
        <f>Q653*H653</f>
        <v>0</v>
      </c>
      <c r="S653" s="221">
        <v>0</v>
      </c>
      <c r="T653" s="222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3" t="s">
        <v>270</v>
      </c>
      <c r="AT653" s="223" t="s">
        <v>134</v>
      </c>
      <c r="AU653" s="223" t="s">
        <v>86</v>
      </c>
      <c r="AY653" s="17" t="s">
        <v>131</v>
      </c>
      <c r="BE653" s="224">
        <f>IF(N653="základní",J653,0)</f>
        <v>0</v>
      </c>
      <c r="BF653" s="224">
        <f>IF(N653="snížená",J653,0)</f>
        <v>0</v>
      </c>
      <c r="BG653" s="224">
        <f>IF(N653="zákl. přenesená",J653,0)</f>
        <v>0</v>
      </c>
      <c r="BH653" s="224">
        <f>IF(N653="sníž. přenesená",J653,0)</f>
        <v>0</v>
      </c>
      <c r="BI653" s="224">
        <f>IF(N653="nulová",J653,0)</f>
        <v>0</v>
      </c>
      <c r="BJ653" s="17" t="s">
        <v>84</v>
      </c>
      <c r="BK653" s="224">
        <f>ROUND(I653*H653,2)</f>
        <v>0</v>
      </c>
      <c r="BL653" s="17" t="s">
        <v>270</v>
      </c>
      <c r="BM653" s="223" t="s">
        <v>1196</v>
      </c>
    </row>
    <row r="654" s="2" customFormat="1">
      <c r="A654" s="38"/>
      <c r="B654" s="39"/>
      <c r="C654" s="40"/>
      <c r="D654" s="225" t="s">
        <v>141</v>
      </c>
      <c r="E654" s="40"/>
      <c r="F654" s="226" t="s">
        <v>1197</v>
      </c>
      <c r="G654" s="40"/>
      <c r="H654" s="40"/>
      <c r="I654" s="227"/>
      <c r="J654" s="40"/>
      <c r="K654" s="40"/>
      <c r="L654" s="44"/>
      <c r="M654" s="228"/>
      <c r="N654" s="229"/>
      <c r="O654" s="84"/>
      <c r="P654" s="84"/>
      <c r="Q654" s="84"/>
      <c r="R654" s="84"/>
      <c r="S654" s="84"/>
      <c r="T654" s="85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141</v>
      </c>
      <c r="AU654" s="17" t="s">
        <v>86</v>
      </c>
    </row>
    <row r="655" s="15" customFormat="1">
      <c r="A655" s="15"/>
      <c r="B655" s="256"/>
      <c r="C655" s="257"/>
      <c r="D655" s="232" t="s">
        <v>143</v>
      </c>
      <c r="E655" s="258" t="s">
        <v>19</v>
      </c>
      <c r="F655" s="259" t="s">
        <v>1198</v>
      </c>
      <c r="G655" s="257"/>
      <c r="H655" s="258" t="s">
        <v>19</v>
      </c>
      <c r="I655" s="260"/>
      <c r="J655" s="257"/>
      <c r="K655" s="257"/>
      <c r="L655" s="261"/>
      <c r="M655" s="262"/>
      <c r="N655" s="263"/>
      <c r="O655" s="263"/>
      <c r="P655" s="263"/>
      <c r="Q655" s="263"/>
      <c r="R655" s="263"/>
      <c r="S655" s="263"/>
      <c r="T655" s="264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5" t="s">
        <v>143</v>
      </c>
      <c r="AU655" s="265" t="s">
        <v>86</v>
      </c>
      <c r="AV655" s="15" t="s">
        <v>84</v>
      </c>
      <c r="AW655" s="15" t="s">
        <v>37</v>
      </c>
      <c r="AX655" s="15" t="s">
        <v>77</v>
      </c>
      <c r="AY655" s="265" t="s">
        <v>131</v>
      </c>
    </row>
    <row r="656" s="13" customFormat="1">
      <c r="A656" s="13"/>
      <c r="B656" s="230"/>
      <c r="C656" s="231"/>
      <c r="D656" s="232" t="s">
        <v>143</v>
      </c>
      <c r="E656" s="233" t="s">
        <v>19</v>
      </c>
      <c r="F656" s="234" t="s">
        <v>1199</v>
      </c>
      <c r="G656" s="231"/>
      <c r="H656" s="235">
        <v>7.6870000000000003</v>
      </c>
      <c r="I656" s="236"/>
      <c r="J656" s="231"/>
      <c r="K656" s="231"/>
      <c r="L656" s="237"/>
      <c r="M656" s="238"/>
      <c r="N656" s="239"/>
      <c r="O656" s="239"/>
      <c r="P656" s="239"/>
      <c r="Q656" s="239"/>
      <c r="R656" s="239"/>
      <c r="S656" s="239"/>
      <c r="T656" s="24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1" t="s">
        <v>143</v>
      </c>
      <c r="AU656" s="241" t="s">
        <v>86</v>
      </c>
      <c r="AV656" s="13" t="s">
        <v>86</v>
      </c>
      <c r="AW656" s="13" t="s">
        <v>37</v>
      </c>
      <c r="AX656" s="13" t="s">
        <v>84</v>
      </c>
      <c r="AY656" s="241" t="s">
        <v>131</v>
      </c>
    </row>
    <row r="657" s="2" customFormat="1" ht="16.5" customHeight="1">
      <c r="A657" s="38"/>
      <c r="B657" s="39"/>
      <c r="C657" s="267" t="s">
        <v>1200</v>
      </c>
      <c r="D657" s="267" t="s">
        <v>295</v>
      </c>
      <c r="E657" s="268" t="s">
        <v>1201</v>
      </c>
      <c r="F657" s="269" t="s">
        <v>1202</v>
      </c>
      <c r="G657" s="270" t="s">
        <v>298</v>
      </c>
      <c r="H657" s="271">
        <v>0.0030000000000000001</v>
      </c>
      <c r="I657" s="272"/>
      <c r="J657" s="273">
        <f>ROUND(I657*H657,2)</f>
        <v>0</v>
      </c>
      <c r="K657" s="269" t="s">
        <v>138</v>
      </c>
      <c r="L657" s="274"/>
      <c r="M657" s="275" t="s">
        <v>19</v>
      </c>
      <c r="N657" s="276" t="s">
        <v>48</v>
      </c>
      <c r="O657" s="84"/>
      <c r="P657" s="221">
        <f>O657*H657</f>
        <v>0</v>
      </c>
      <c r="Q657" s="221">
        <v>1</v>
      </c>
      <c r="R657" s="221">
        <f>Q657*H657</f>
        <v>0.0030000000000000001</v>
      </c>
      <c r="S657" s="221">
        <v>0</v>
      </c>
      <c r="T657" s="222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3" t="s">
        <v>367</v>
      </c>
      <c r="AT657" s="223" t="s">
        <v>295</v>
      </c>
      <c r="AU657" s="223" t="s">
        <v>86</v>
      </c>
      <c r="AY657" s="17" t="s">
        <v>131</v>
      </c>
      <c r="BE657" s="224">
        <f>IF(N657="základní",J657,0)</f>
        <v>0</v>
      </c>
      <c r="BF657" s="224">
        <f>IF(N657="snížená",J657,0)</f>
        <v>0</v>
      </c>
      <c r="BG657" s="224">
        <f>IF(N657="zákl. přenesená",J657,0)</f>
        <v>0</v>
      </c>
      <c r="BH657" s="224">
        <f>IF(N657="sníž. přenesená",J657,0)</f>
        <v>0</v>
      </c>
      <c r="BI657" s="224">
        <f>IF(N657="nulová",J657,0)</f>
        <v>0</v>
      </c>
      <c r="BJ657" s="17" t="s">
        <v>84</v>
      </c>
      <c r="BK657" s="224">
        <f>ROUND(I657*H657,2)</f>
        <v>0</v>
      </c>
      <c r="BL657" s="17" t="s">
        <v>270</v>
      </c>
      <c r="BM657" s="223" t="s">
        <v>1203</v>
      </c>
    </row>
    <row r="658" s="13" customFormat="1">
      <c r="A658" s="13"/>
      <c r="B658" s="230"/>
      <c r="C658" s="231"/>
      <c r="D658" s="232" t="s">
        <v>143</v>
      </c>
      <c r="E658" s="231"/>
      <c r="F658" s="234" t="s">
        <v>1204</v>
      </c>
      <c r="G658" s="231"/>
      <c r="H658" s="235">
        <v>0.0030000000000000001</v>
      </c>
      <c r="I658" s="236"/>
      <c r="J658" s="231"/>
      <c r="K658" s="231"/>
      <c r="L658" s="237"/>
      <c r="M658" s="238"/>
      <c r="N658" s="239"/>
      <c r="O658" s="239"/>
      <c r="P658" s="239"/>
      <c r="Q658" s="239"/>
      <c r="R658" s="239"/>
      <c r="S658" s="239"/>
      <c r="T658" s="24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1" t="s">
        <v>143</v>
      </c>
      <c r="AU658" s="241" t="s">
        <v>86</v>
      </c>
      <c r="AV658" s="13" t="s">
        <v>86</v>
      </c>
      <c r="AW658" s="13" t="s">
        <v>4</v>
      </c>
      <c r="AX658" s="13" t="s">
        <v>84</v>
      </c>
      <c r="AY658" s="241" t="s">
        <v>131</v>
      </c>
    </row>
    <row r="659" s="2" customFormat="1" ht="24.15" customHeight="1">
      <c r="A659" s="38"/>
      <c r="B659" s="39"/>
      <c r="C659" s="212" t="s">
        <v>1205</v>
      </c>
      <c r="D659" s="212" t="s">
        <v>134</v>
      </c>
      <c r="E659" s="213" t="s">
        <v>1206</v>
      </c>
      <c r="F659" s="214" t="s">
        <v>1207</v>
      </c>
      <c r="G659" s="215" t="s">
        <v>179</v>
      </c>
      <c r="H659" s="216">
        <v>15.374000000000001</v>
      </c>
      <c r="I659" s="217"/>
      <c r="J659" s="218">
        <f>ROUND(I659*H659,2)</f>
        <v>0</v>
      </c>
      <c r="K659" s="214" t="s">
        <v>138</v>
      </c>
      <c r="L659" s="44"/>
      <c r="M659" s="219" t="s">
        <v>19</v>
      </c>
      <c r="N659" s="220" t="s">
        <v>48</v>
      </c>
      <c r="O659" s="84"/>
      <c r="P659" s="221">
        <f>O659*H659</f>
        <v>0</v>
      </c>
      <c r="Q659" s="221">
        <v>0</v>
      </c>
      <c r="R659" s="221">
        <f>Q659*H659</f>
        <v>0</v>
      </c>
      <c r="S659" s="221">
        <v>0</v>
      </c>
      <c r="T659" s="222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3" t="s">
        <v>270</v>
      </c>
      <c r="AT659" s="223" t="s">
        <v>134</v>
      </c>
      <c r="AU659" s="223" t="s">
        <v>86</v>
      </c>
      <c r="AY659" s="17" t="s">
        <v>131</v>
      </c>
      <c r="BE659" s="224">
        <f>IF(N659="základní",J659,0)</f>
        <v>0</v>
      </c>
      <c r="BF659" s="224">
        <f>IF(N659="snížená",J659,0)</f>
        <v>0</v>
      </c>
      <c r="BG659" s="224">
        <f>IF(N659="zákl. přenesená",J659,0)</f>
        <v>0</v>
      </c>
      <c r="BH659" s="224">
        <f>IF(N659="sníž. přenesená",J659,0)</f>
        <v>0</v>
      </c>
      <c r="BI659" s="224">
        <f>IF(N659="nulová",J659,0)</f>
        <v>0</v>
      </c>
      <c r="BJ659" s="17" t="s">
        <v>84</v>
      </c>
      <c r="BK659" s="224">
        <f>ROUND(I659*H659,2)</f>
        <v>0</v>
      </c>
      <c r="BL659" s="17" t="s">
        <v>270</v>
      </c>
      <c r="BM659" s="223" t="s">
        <v>1208</v>
      </c>
    </row>
    <row r="660" s="2" customFormat="1">
      <c r="A660" s="38"/>
      <c r="B660" s="39"/>
      <c r="C660" s="40"/>
      <c r="D660" s="225" t="s">
        <v>141</v>
      </c>
      <c r="E660" s="40"/>
      <c r="F660" s="226" t="s">
        <v>1209</v>
      </c>
      <c r="G660" s="40"/>
      <c r="H660" s="40"/>
      <c r="I660" s="227"/>
      <c r="J660" s="40"/>
      <c r="K660" s="40"/>
      <c r="L660" s="44"/>
      <c r="M660" s="228"/>
      <c r="N660" s="229"/>
      <c r="O660" s="84"/>
      <c r="P660" s="84"/>
      <c r="Q660" s="84"/>
      <c r="R660" s="84"/>
      <c r="S660" s="84"/>
      <c r="T660" s="85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T660" s="17" t="s">
        <v>141</v>
      </c>
      <c r="AU660" s="17" t="s">
        <v>86</v>
      </c>
    </row>
    <row r="661" s="13" customFormat="1">
      <c r="A661" s="13"/>
      <c r="B661" s="230"/>
      <c r="C661" s="231"/>
      <c r="D661" s="232" t="s">
        <v>143</v>
      </c>
      <c r="E661" s="233" t="s">
        <v>19</v>
      </c>
      <c r="F661" s="234" t="s">
        <v>1210</v>
      </c>
      <c r="G661" s="231"/>
      <c r="H661" s="235">
        <v>15.374000000000001</v>
      </c>
      <c r="I661" s="236"/>
      <c r="J661" s="231"/>
      <c r="K661" s="231"/>
      <c r="L661" s="237"/>
      <c r="M661" s="238"/>
      <c r="N661" s="239"/>
      <c r="O661" s="239"/>
      <c r="P661" s="239"/>
      <c r="Q661" s="239"/>
      <c r="R661" s="239"/>
      <c r="S661" s="239"/>
      <c r="T661" s="24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1" t="s">
        <v>143</v>
      </c>
      <c r="AU661" s="241" t="s">
        <v>86</v>
      </c>
      <c r="AV661" s="13" t="s">
        <v>86</v>
      </c>
      <c r="AW661" s="13" t="s">
        <v>37</v>
      </c>
      <c r="AX661" s="13" t="s">
        <v>84</v>
      </c>
      <c r="AY661" s="241" t="s">
        <v>131</v>
      </c>
    </row>
    <row r="662" s="2" customFormat="1" ht="16.5" customHeight="1">
      <c r="A662" s="38"/>
      <c r="B662" s="39"/>
      <c r="C662" s="267" t="s">
        <v>1211</v>
      </c>
      <c r="D662" s="267" t="s">
        <v>295</v>
      </c>
      <c r="E662" s="268" t="s">
        <v>1212</v>
      </c>
      <c r="F662" s="269" t="s">
        <v>1213</v>
      </c>
      <c r="G662" s="270" t="s">
        <v>298</v>
      </c>
      <c r="H662" s="271">
        <v>0.0060000000000000001</v>
      </c>
      <c r="I662" s="272"/>
      <c r="J662" s="273">
        <f>ROUND(I662*H662,2)</f>
        <v>0</v>
      </c>
      <c r="K662" s="269" t="s">
        <v>138</v>
      </c>
      <c r="L662" s="274"/>
      <c r="M662" s="275" t="s">
        <v>19</v>
      </c>
      <c r="N662" s="276" t="s">
        <v>48</v>
      </c>
      <c r="O662" s="84"/>
      <c r="P662" s="221">
        <f>O662*H662</f>
        <v>0</v>
      </c>
      <c r="Q662" s="221">
        <v>1</v>
      </c>
      <c r="R662" s="221">
        <f>Q662*H662</f>
        <v>0.0060000000000000001</v>
      </c>
      <c r="S662" s="221">
        <v>0</v>
      </c>
      <c r="T662" s="222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3" t="s">
        <v>367</v>
      </c>
      <c r="AT662" s="223" t="s">
        <v>295</v>
      </c>
      <c r="AU662" s="223" t="s">
        <v>86</v>
      </c>
      <c r="AY662" s="17" t="s">
        <v>131</v>
      </c>
      <c r="BE662" s="224">
        <f>IF(N662="základní",J662,0)</f>
        <v>0</v>
      </c>
      <c r="BF662" s="224">
        <f>IF(N662="snížená",J662,0)</f>
        <v>0</v>
      </c>
      <c r="BG662" s="224">
        <f>IF(N662="zákl. přenesená",J662,0)</f>
        <v>0</v>
      </c>
      <c r="BH662" s="224">
        <f>IF(N662="sníž. přenesená",J662,0)</f>
        <v>0</v>
      </c>
      <c r="BI662" s="224">
        <f>IF(N662="nulová",J662,0)</f>
        <v>0</v>
      </c>
      <c r="BJ662" s="17" t="s">
        <v>84</v>
      </c>
      <c r="BK662" s="224">
        <f>ROUND(I662*H662,2)</f>
        <v>0</v>
      </c>
      <c r="BL662" s="17" t="s">
        <v>270</v>
      </c>
      <c r="BM662" s="223" t="s">
        <v>1214</v>
      </c>
    </row>
    <row r="663" s="13" customFormat="1">
      <c r="A663" s="13"/>
      <c r="B663" s="230"/>
      <c r="C663" s="231"/>
      <c r="D663" s="232" t="s">
        <v>143</v>
      </c>
      <c r="E663" s="231"/>
      <c r="F663" s="234" t="s">
        <v>1215</v>
      </c>
      <c r="G663" s="231"/>
      <c r="H663" s="235">
        <v>0.0060000000000000001</v>
      </c>
      <c r="I663" s="236"/>
      <c r="J663" s="231"/>
      <c r="K663" s="231"/>
      <c r="L663" s="237"/>
      <c r="M663" s="238"/>
      <c r="N663" s="239"/>
      <c r="O663" s="239"/>
      <c r="P663" s="239"/>
      <c r="Q663" s="239"/>
      <c r="R663" s="239"/>
      <c r="S663" s="239"/>
      <c r="T663" s="24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1" t="s">
        <v>143</v>
      </c>
      <c r="AU663" s="241" t="s">
        <v>86</v>
      </c>
      <c r="AV663" s="13" t="s">
        <v>86</v>
      </c>
      <c r="AW663" s="13" t="s">
        <v>4</v>
      </c>
      <c r="AX663" s="13" t="s">
        <v>84</v>
      </c>
      <c r="AY663" s="241" t="s">
        <v>131</v>
      </c>
    </row>
    <row r="664" s="2" customFormat="1" ht="21.75" customHeight="1">
      <c r="A664" s="38"/>
      <c r="B664" s="39"/>
      <c r="C664" s="212" t="s">
        <v>1216</v>
      </c>
      <c r="D664" s="212" t="s">
        <v>134</v>
      </c>
      <c r="E664" s="213" t="s">
        <v>1217</v>
      </c>
      <c r="F664" s="214" t="s">
        <v>1218</v>
      </c>
      <c r="G664" s="215" t="s">
        <v>179</v>
      </c>
      <c r="H664" s="216">
        <v>101.234</v>
      </c>
      <c r="I664" s="217"/>
      <c r="J664" s="218">
        <f>ROUND(I664*H664,2)</f>
        <v>0</v>
      </c>
      <c r="K664" s="214" t="s">
        <v>138</v>
      </c>
      <c r="L664" s="44"/>
      <c r="M664" s="219" t="s">
        <v>19</v>
      </c>
      <c r="N664" s="220" t="s">
        <v>48</v>
      </c>
      <c r="O664" s="84"/>
      <c r="P664" s="221">
        <f>O664*H664</f>
        <v>0</v>
      </c>
      <c r="Q664" s="221">
        <v>0</v>
      </c>
      <c r="R664" s="221">
        <f>Q664*H664</f>
        <v>0</v>
      </c>
      <c r="S664" s="221">
        <v>0</v>
      </c>
      <c r="T664" s="222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3" t="s">
        <v>270</v>
      </c>
      <c r="AT664" s="223" t="s">
        <v>134</v>
      </c>
      <c r="AU664" s="223" t="s">
        <v>86</v>
      </c>
      <c r="AY664" s="17" t="s">
        <v>131</v>
      </c>
      <c r="BE664" s="224">
        <f>IF(N664="základní",J664,0)</f>
        <v>0</v>
      </c>
      <c r="BF664" s="224">
        <f>IF(N664="snížená",J664,0)</f>
        <v>0</v>
      </c>
      <c r="BG664" s="224">
        <f>IF(N664="zákl. přenesená",J664,0)</f>
        <v>0</v>
      </c>
      <c r="BH664" s="224">
        <f>IF(N664="sníž. přenesená",J664,0)</f>
        <v>0</v>
      </c>
      <c r="BI664" s="224">
        <f>IF(N664="nulová",J664,0)</f>
        <v>0</v>
      </c>
      <c r="BJ664" s="17" t="s">
        <v>84</v>
      </c>
      <c r="BK664" s="224">
        <f>ROUND(I664*H664,2)</f>
        <v>0</v>
      </c>
      <c r="BL664" s="17" t="s">
        <v>270</v>
      </c>
      <c r="BM664" s="223" t="s">
        <v>1219</v>
      </c>
    </row>
    <row r="665" s="2" customFormat="1">
      <c r="A665" s="38"/>
      <c r="B665" s="39"/>
      <c r="C665" s="40"/>
      <c r="D665" s="225" t="s">
        <v>141</v>
      </c>
      <c r="E665" s="40"/>
      <c r="F665" s="226" t="s">
        <v>1220</v>
      </c>
      <c r="G665" s="40"/>
      <c r="H665" s="40"/>
      <c r="I665" s="227"/>
      <c r="J665" s="40"/>
      <c r="K665" s="40"/>
      <c r="L665" s="44"/>
      <c r="M665" s="228"/>
      <c r="N665" s="229"/>
      <c r="O665" s="84"/>
      <c r="P665" s="84"/>
      <c r="Q665" s="84"/>
      <c r="R665" s="84"/>
      <c r="S665" s="84"/>
      <c r="T665" s="85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17" t="s">
        <v>141</v>
      </c>
      <c r="AU665" s="17" t="s">
        <v>86</v>
      </c>
    </row>
    <row r="666" s="15" customFormat="1">
      <c r="A666" s="15"/>
      <c r="B666" s="256"/>
      <c r="C666" s="257"/>
      <c r="D666" s="232" t="s">
        <v>143</v>
      </c>
      <c r="E666" s="258" t="s">
        <v>19</v>
      </c>
      <c r="F666" s="259" t="s">
        <v>1198</v>
      </c>
      <c r="G666" s="257"/>
      <c r="H666" s="258" t="s">
        <v>19</v>
      </c>
      <c r="I666" s="260"/>
      <c r="J666" s="257"/>
      <c r="K666" s="257"/>
      <c r="L666" s="261"/>
      <c r="M666" s="262"/>
      <c r="N666" s="263"/>
      <c r="O666" s="263"/>
      <c r="P666" s="263"/>
      <c r="Q666" s="263"/>
      <c r="R666" s="263"/>
      <c r="S666" s="263"/>
      <c r="T666" s="264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65" t="s">
        <v>143</v>
      </c>
      <c r="AU666" s="265" t="s">
        <v>86</v>
      </c>
      <c r="AV666" s="15" t="s">
        <v>84</v>
      </c>
      <c r="AW666" s="15" t="s">
        <v>37</v>
      </c>
      <c r="AX666" s="15" t="s">
        <v>77</v>
      </c>
      <c r="AY666" s="265" t="s">
        <v>131</v>
      </c>
    </row>
    <row r="667" s="13" customFormat="1">
      <c r="A667" s="13"/>
      <c r="B667" s="230"/>
      <c r="C667" s="231"/>
      <c r="D667" s="232" t="s">
        <v>143</v>
      </c>
      <c r="E667" s="233" t="s">
        <v>19</v>
      </c>
      <c r="F667" s="234" t="s">
        <v>1221</v>
      </c>
      <c r="G667" s="231"/>
      <c r="H667" s="235">
        <v>16.373999999999999</v>
      </c>
      <c r="I667" s="236"/>
      <c r="J667" s="231"/>
      <c r="K667" s="231"/>
      <c r="L667" s="237"/>
      <c r="M667" s="238"/>
      <c r="N667" s="239"/>
      <c r="O667" s="239"/>
      <c r="P667" s="239"/>
      <c r="Q667" s="239"/>
      <c r="R667" s="239"/>
      <c r="S667" s="239"/>
      <c r="T667" s="24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1" t="s">
        <v>143</v>
      </c>
      <c r="AU667" s="241" t="s">
        <v>86</v>
      </c>
      <c r="AV667" s="13" t="s">
        <v>86</v>
      </c>
      <c r="AW667" s="13" t="s">
        <v>37</v>
      </c>
      <c r="AX667" s="13" t="s">
        <v>77</v>
      </c>
      <c r="AY667" s="241" t="s">
        <v>131</v>
      </c>
    </row>
    <row r="668" s="13" customFormat="1">
      <c r="A668" s="13"/>
      <c r="B668" s="230"/>
      <c r="C668" s="231"/>
      <c r="D668" s="232" t="s">
        <v>143</v>
      </c>
      <c r="E668" s="233" t="s">
        <v>19</v>
      </c>
      <c r="F668" s="234" t="s">
        <v>1222</v>
      </c>
      <c r="G668" s="231"/>
      <c r="H668" s="235">
        <v>23.66</v>
      </c>
      <c r="I668" s="236"/>
      <c r="J668" s="231"/>
      <c r="K668" s="231"/>
      <c r="L668" s="237"/>
      <c r="M668" s="238"/>
      <c r="N668" s="239"/>
      <c r="O668" s="239"/>
      <c r="P668" s="239"/>
      <c r="Q668" s="239"/>
      <c r="R668" s="239"/>
      <c r="S668" s="239"/>
      <c r="T668" s="24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1" t="s">
        <v>143</v>
      </c>
      <c r="AU668" s="241" t="s">
        <v>86</v>
      </c>
      <c r="AV668" s="13" t="s">
        <v>86</v>
      </c>
      <c r="AW668" s="13" t="s">
        <v>37</v>
      </c>
      <c r="AX668" s="13" t="s">
        <v>77</v>
      </c>
      <c r="AY668" s="241" t="s">
        <v>131</v>
      </c>
    </row>
    <row r="669" s="13" customFormat="1">
      <c r="A669" s="13"/>
      <c r="B669" s="230"/>
      <c r="C669" s="231"/>
      <c r="D669" s="232" t="s">
        <v>143</v>
      </c>
      <c r="E669" s="233" t="s">
        <v>19</v>
      </c>
      <c r="F669" s="234" t="s">
        <v>1223</v>
      </c>
      <c r="G669" s="231"/>
      <c r="H669" s="235">
        <v>61.200000000000003</v>
      </c>
      <c r="I669" s="236"/>
      <c r="J669" s="231"/>
      <c r="K669" s="231"/>
      <c r="L669" s="237"/>
      <c r="M669" s="238"/>
      <c r="N669" s="239"/>
      <c r="O669" s="239"/>
      <c r="P669" s="239"/>
      <c r="Q669" s="239"/>
      <c r="R669" s="239"/>
      <c r="S669" s="239"/>
      <c r="T669" s="24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1" t="s">
        <v>143</v>
      </c>
      <c r="AU669" s="241" t="s">
        <v>86</v>
      </c>
      <c r="AV669" s="13" t="s">
        <v>86</v>
      </c>
      <c r="AW669" s="13" t="s">
        <v>37</v>
      </c>
      <c r="AX669" s="13" t="s">
        <v>77</v>
      </c>
      <c r="AY669" s="241" t="s">
        <v>131</v>
      </c>
    </row>
    <row r="670" s="14" customFormat="1">
      <c r="A670" s="14"/>
      <c r="B670" s="242"/>
      <c r="C670" s="243"/>
      <c r="D670" s="232" t="s">
        <v>143</v>
      </c>
      <c r="E670" s="244" t="s">
        <v>19</v>
      </c>
      <c r="F670" s="245" t="s">
        <v>146</v>
      </c>
      <c r="G670" s="243"/>
      <c r="H670" s="246">
        <v>101.234</v>
      </c>
      <c r="I670" s="247"/>
      <c r="J670" s="243"/>
      <c r="K670" s="243"/>
      <c r="L670" s="248"/>
      <c r="M670" s="249"/>
      <c r="N670" s="250"/>
      <c r="O670" s="250"/>
      <c r="P670" s="250"/>
      <c r="Q670" s="250"/>
      <c r="R670" s="250"/>
      <c r="S670" s="250"/>
      <c r="T670" s="25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2" t="s">
        <v>143</v>
      </c>
      <c r="AU670" s="252" t="s">
        <v>86</v>
      </c>
      <c r="AV670" s="14" t="s">
        <v>139</v>
      </c>
      <c r="AW670" s="14" t="s">
        <v>37</v>
      </c>
      <c r="AX670" s="14" t="s">
        <v>84</v>
      </c>
      <c r="AY670" s="252" t="s">
        <v>131</v>
      </c>
    </row>
    <row r="671" s="2" customFormat="1" ht="16.5" customHeight="1">
      <c r="A671" s="38"/>
      <c r="B671" s="39"/>
      <c r="C671" s="267" t="s">
        <v>1224</v>
      </c>
      <c r="D671" s="267" t="s">
        <v>295</v>
      </c>
      <c r="E671" s="268" t="s">
        <v>1201</v>
      </c>
      <c r="F671" s="269" t="s">
        <v>1202</v>
      </c>
      <c r="G671" s="270" t="s">
        <v>298</v>
      </c>
      <c r="H671" s="271">
        <v>0.034000000000000002</v>
      </c>
      <c r="I671" s="272"/>
      <c r="J671" s="273">
        <f>ROUND(I671*H671,2)</f>
        <v>0</v>
      </c>
      <c r="K671" s="269" t="s">
        <v>138</v>
      </c>
      <c r="L671" s="274"/>
      <c r="M671" s="275" t="s">
        <v>19</v>
      </c>
      <c r="N671" s="276" t="s">
        <v>48</v>
      </c>
      <c r="O671" s="84"/>
      <c r="P671" s="221">
        <f>O671*H671</f>
        <v>0</v>
      </c>
      <c r="Q671" s="221">
        <v>1</v>
      </c>
      <c r="R671" s="221">
        <f>Q671*H671</f>
        <v>0.034000000000000002</v>
      </c>
      <c r="S671" s="221">
        <v>0</v>
      </c>
      <c r="T671" s="222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3" t="s">
        <v>367</v>
      </c>
      <c r="AT671" s="223" t="s">
        <v>295</v>
      </c>
      <c r="AU671" s="223" t="s">
        <v>86</v>
      </c>
      <c r="AY671" s="17" t="s">
        <v>131</v>
      </c>
      <c r="BE671" s="224">
        <f>IF(N671="základní",J671,0)</f>
        <v>0</v>
      </c>
      <c r="BF671" s="224">
        <f>IF(N671="snížená",J671,0)</f>
        <v>0</v>
      </c>
      <c r="BG671" s="224">
        <f>IF(N671="zákl. přenesená",J671,0)</f>
        <v>0</v>
      </c>
      <c r="BH671" s="224">
        <f>IF(N671="sníž. přenesená",J671,0)</f>
        <v>0</v>
      </c>
      <c r="BI671" s="224">
        <f>IF(N671="nulová",J671,0)</f>
        <v>0</v>
      </c>
      <c r="BJ671" s="17" t="s">
        <v>84</v>
      </c>
      <c r="BK671" s="224">
        <f>ROUND(I671*H671,2)</f>
        <v>0</v>
      </c>
      <c r="BL671" s="17" t="s">
        <v>270</v>
      </c>
      <c r="BM671" s="223" t="s">
        <v>1225</v>
      </c>
    </row>
    <row r="672" s="13" customFormat="1">
      <c r="A672" s="13"/>
      <c r="B672" s="230"/>
      <c r="C672" s="231"/>
      <c r="D672" s="232" t="s">
        <v>143</v>
      </c>
      <c r="E672" s="231"/>
      <c r="F672" s="234" t="s">
        <v>1226</v>
      </c>
      <c r="G672" s="231"/>
      <c r="H672" s="235">
        <v>0.034000000000000002</v>
      </c>
      <c r="I672" s="236"/>
      <c r="J672" s="231"/>
      <c r="K672" s="231"/>
      <c r="L672" s="237"/>
      <c r="M672" s="238"/>
      <c r="N672" s="239"/>
      <c r="O672" s="239"/>
      <c r="P672" s="239"/>
      <c r="Q672" s="239"/>
      <c r="R672" s="239"/>
      <c r="S672" s="239"/>
      <c r="T672" s="24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1" t="s">
        <v>143</v>
      </c>
      <c r="AU672" s="241" t="s">
        <v>86</v>
      </c>
      <c r="AV672" s="13" t="s">
        <v>86</v>
      </c>
      <c r="AW672" s="13" t="s">
        <v>4</v>
      </c>
      <c r="AX672" s="13" t="s">
        <v>84</v>
      </c>
      <c r="AY672" s="241" t="s">
        <v>131</v>
      </c>
    </row>
    <row r="673" s="2" customFormat="1" ht="21.75" customHeight="1">
      <c r="A673" s="38"/>
      <c r="B673" s="39"/>
      <c r="C673" s="212" t="s">
        <v>1227</v>
      </c>
      <c r="D673" s="212" t="s">
        <v>134</v>
      </c>
      <c r="E673" s="213" t="s">
        <v>1228</v>
      </c>
      <c r="F673" s="214" t="s">
        <v>1229</v>
      </c>
      <c r="G673" s="215" t="s">
        <v>179</v>
      </c>
      <c r="H673" s="216">
        <v>202.46799999999999</v>
      </c>
      <c r="I673" s="217"/>
      <c r="J673" s="218">
        <f>ROUND(I673*H673,2)</f>
        <v>0</v>
      </c>
      <c r="K673" s="214" t="s">
        <v>138</v>
      </c>
      <c r="L673" s="44"/>
      <c r="M673" s="219" t="s">
        <v>19</v>
      </c>
      <c r="N673" s="220" t="s">
        <v>48</v>
      </c>
      <c r="O673" s="84"/>
      <c r="P673" s="221">
        <f>O673*H673</f>
        <v>0</v>
      </c>
      <c r="Q673" s="221">
        <v>0</v>
      </c>
      <c r="R673" s="221">
        <f>Q673*H673</f>
        <v>0</v>
      </c>
      <c r="S673" s="221">
        <v>0</v>
      </c>
      <c r="T673" s="222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3" t="s">
        <v>270</v>
      </c>
      <c r="AT673" s="223" t="s">
        <v>134</v>
      </c>
      <c r="AU673" s="223" t="s">
        <v>86</v>
      </c>
      <c r="AY673" s="17" t="s">
        <v>131</v>
      </c>
      <c r="BE673" s="224">
        <f>IF(N673="základní",J673,0)</f>
        <v>0</v>
      </c>
      <c r="BF673" s="224">
        <f>IF(N673="snížená",J673,0)</f>
        <v>0</v>
      </c>
      <c r="BG673" s="224">
        <f>IF(N673="zákl. přenesená",J673,0)</f>
        <v>0</v>
      </c>
      <c r="BH673" s="224">
        <f>IF(N673="sníž. přenesená",J673,0)</f>
        <v>0</v>
      </c>
      <c r="BI673" s="224">
        <f>IF(N673="nulová",J673,0)</f>
        <v>0</v>
      </c>
      <c r="BJ673" s="17" t="s">
        <v>84</v>
      </c>
      <c r="BK673" s="224">
        <f>ROUND(I673*H673,2)</f>
        <v>0</v>
      </c>
      <c r="BL673" s="17" t="s">
        <v>270</v>
      </c>
      <c r="BM673" s="223" t="s">
        <v>1230</v>
      </c>
    </row>
    <row r="674" s="2" customFormat="1">
      <c r="A674" s="38"/>
      <c r="B674" s="39"/>
      <c r="C674" s="40"/>
      <c r="D674" s="225" t="s">
        <v>141</v>
      </c>
      <c r="E674" s="40"/>
      <c r="F674" s="226" t="s">
        <v>1231</v>
      </c>
      <c r="G674" s="40"/>
      <c r="H674" s="40"/>
      <c r="I674" s="227"/>
      <c r="J674" s="40"/>
      <c r="K674" s="40"/>
      <c r="L674" s="44"/>
      <c r="M674" s="228"/>
      <c r="N674" s="229"/>
      <c r="O674" s="84"/>
      <c r="P674" s="84"/>
      <c r="Q674" s="84"/>
      <c r="R674" s="84"/>
      <c r="S674" s="84"/>
      <c r="T674" s="85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141</v>
      </c>
      <c r="AU674" s="17" t="s">
        <v>86</v>
      </c>
    </row>
    <row r="675" s="13" customFormat="1">
      <c r="A675" s="13"/>
      <c r="B675" s="230"/>
      <c r="C675" s="231"/>
      <c r="D675" s="232" t="s">
        <v>143</v>
      </c>
      <c r="E675" s="233" t="s">
        <v>19</v>
      </c>
      <c r="F675" s="234" t="s">
        <v>1232</v>
      </c>
      <c r="G675" s="231"/>
      <c r="H675" s="235">
        <v>202.46799999999999</v>
      </c>
      <c r="I675" s="236"/>
      <c r="J675" s="231"/>
      <c r="K675" s="231"/>
      <c r="L675" s="237"/>
      <c r="M675" s="238"/>
      <c r="N675" s="239"/>
      <c r="O675" s="239"/>
      <c r="P675" s="239"/>
      <c r="Q675" s="239"/>
      <c r="R675" s="239"/>
      <c r="S675" s="239"/>
      <c r="T675" s="24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1" t="s">
        <v>143</v>
      </c>
      <c r="AU675" s="241" t="s">
        <v>86</v>
      </c>
      <c r="AV675" s="13" t="s">
        <v>86</v>
      </c>
      <c r="AW675" s="13" t="s">
        <v>37</v>
      </c>
      <c r="AX675" s="13" t="s">
        <v>84</v>
      </c>
      <c r="AY675" s="241" t="s">
        <v>131</v>
      </c>
    </row>
    <row r="676" s="2" customFormat="1" ht="16.5" customHeight="1">
      <c r="A676" s="38"/>
      <c r="B676" s="39"/>
      <c r="C676" s="267" t="s">
        <v>1233</v>
      </c>
      <c r="D676" s="267" t="s">
        <v>295</v>
      </c>
      <c r="E676" s="268" t="s">
        <v>1212</v>
      </c>
      <c r="F676" s="269" t="s">
        <v>1213</v>
      </c>
      <c r="G676" s="270" t="s">
        <v>298</v>
      </c>
      <c r="H676" s="271">
        <v>0.083000000000000004</v>
      </c>
      <c r="I676" s="272"/>
      <c r="J676" s="273">
        <f>ROUND(I676*H676,2)</f>
        <v>0</v>
      </c>
      <c r="K676" s="269" t="s">
        <v>138</v>
      </c>
      <c r="L676" s="274"/>
      <c r="M676" s="275" t="s">
        <v>19</v>
      </c>
      <c r="N676" s="276" t="s">
        <v>48</v>
      </c>
      <c r="O676" s="84"/>
      <c r="P676" s="221">
        <f>O676*H676</f>
        <v>0</v>
      </c>
      <c r="Q676" s="221">
        <v>1</v>
      </c>
      <c r="R676" s="221">
        <f>Q676*H676</f>
        <v>0.083000000000000004</v>
      </c>
      <c r="S676" s="221">
        <v>0</v>
      </c>
      <c r="T676" s="222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3" t="s">
        <v>367</v>
      </c>
      <c r="AT676" s="223" t="s">
        <v>295</v>
      </c>
      <c r="AU676" s="223" t="s">
        <v>86</v>
      </c>
      <c r="AY676" s="17" t="s">
        <v>131</v>
      </c>
      <c r="BE676" s="224">
        <f>IF(N676="základní",J676,0)</f>
        <v>0</v>
      </c>
      <c r="BF676" s="224">
        <f>IF(N676="snížená",J676,0)</f>
        <v>0</v>
      </c>
      <c r="BG676" s="224">
        <f>IF(N676="zákl. přenesená",J676,0)</f>
        <v>0</v>
      </c>
      <c r="BH676" s="224">
        <f>IF(N676="sníž. přenesená",J676,0)</f>
        <v>0</v>
      </c>
      <c r="BI676" s="224">
        <f>IF(N676="nulová",J676,0)</f>
        <v>0</v>
      </c>
      <c r="BJ676" s="17" t="s">
        <v>84</v>
      </c>
      <c r="BK676" s="224">
        <f>ROUND(I676*H676,2)</f>
        <v>0</v>
      </c>
      <c r="BL676" s="17" t="s">
        <v>270</v>
      </c>
      <c r="BM676" s="223" t="s">
        <v>1234</v>
      </c>
    </row>
    <row r="677" s="13" customFormat="1">
      <c r="A677" s="13"/>
      <c r="B677" s="230"/>
      <c r="C677" s="231"/>
      <c r="D677" s="232" t="s">
        <v>143</v>
      </c>
      <c r="E677" s="231"/>
      <c r="F677" s="234" t="s">
        <v>1235</v>
      </c>
      <c r="G677" s="231"/>
      <c r="H677" s="235">
        <v>0.083000000000000004</v>
      </c>
      <c r="I677" s="236"/>
      <c r="J677" s="231"/>
      <c r="K677" s="231"/>
      <c r="L677" s="237"/>
      <c r="M677" s="238"/>
      <c r="N677" s="239"/>
      <c r="O677" s="239"/>
      <c r="P677" s="239"/>
      <c r="Q677" s="239"/>
      <c r="R677" s="239"/>
      <c r="S677" s="239"/>
      <c r="T677" s="24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1" t="s">
        <v>143</v>
      </c>
      <c r="AU677" s="241" t="s">
        <v>86</v>
      </c>
      <c r="AV677" s="13" t="s">
        <v>86</v>
      </c>
      <c r="AW677" s="13" t="s">
        <v>4</v>
      </c>
      <c r="AX677" s="13" t="s">
        <v>84</v>
      </c>
      <c r="AY677" s="241" t="s">
        <v>131</v>
      </c>
    </row>
    <row r="678" s="2" customFormat="1" ht="16.5" customHeight="1">
      <c r="A678" s="38"/>
      <c r="B678" s="39"/>
      <c r="C678" s="212" t="s">
        <v>1236</v>
      </c>
      <c r="D678" s="212" t="s">
        <v>134</v>
      </c>
      <c r="E678" s="213" t="s">
        <v>1237</v>
      </c>
      <c r="F678" s="214" t="s">
        <v>1238</v>
      </c>
      <c r="G678" s="215" t="s">
        <v>179</v>
      </c>
      <c r="H678" s="216">
        <v>122.40000000000001</v>
      </c>
      <c r="I678" s="217"/>
      <c r="J678" s="218">
        <f>ROUND(I678*H678,2)</f>
        <v>0</v>
      </c>
      <c r="K678" s="214" t="s">
        <v>138</v>
      </c>
      <c r="L678" s="44"/>
      <c r="M678" s="219" t="s">
        <v>19</v>
      </c>
      <c r="N678" s="220" t="s">
        <v>48</v>
      </c>
      <c r="O678" s="84"/>
      <c r="P678" s="221">
        <f>O678*H678</f>
        <v>0</v>
      </c>
      <c r="Q678" s="221">
        <v>0</v>
      </c>
      <c r="R678" s="221">
        <f>Q678*H678</f>
        <v>0</v>
      </c>
      <c r="S678" s="221">
        <v>0</v>
      </c>
      <c r="T678" s="222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3" t="s">
        <v>270</v>
      </c>
      <c r="AT678" s="223" t="s">
        <v>134</v>
      </c>
      <c r="AU678" s="223" t="s">
        <v>86</v>
      </c>
      <c r="AY678" s="17" t="s">
        <v>131</v>
      </c>
      <c r="BE678" s="224">
        <f>IF(N678="základní",J678,0)</f>
        <v>0</v>
      </c>
      <c r="BF678" s="224">
        <f>IF(N678="snížená",J678,0)</f>
        <v>0</v>
      </c>
      <c r="BG678" s="224">
        <f>IF(N678="zákl. přenesená",J678,0)</f>
        <v>0</v>
      </c>
      <c r="BH678" s="224">
        <f>IF(N678="sníž. přenesená",J678,0)</f>
        <v>0</v>
      </c>
      <c r="BI678" s="224">
        <f>IF(N678="nulová",J678,0)</f>
        <v>0</v>
      </c>
      <c r="BJ678" s="17" t="s">
        <v>84</v>
      </c>
      <c r="BK678" s="224">
        <f>ROUND(I678*H678,2)</f>
        <v>0</v>
      </c>
      <c r="BL678" s="17" t="s">
        <v>270</v>
      </c>
      <c r="BM678" s="223" t="s">
        <v>1239</v>
      </c>
    </row>
    <row r="679" s="2" customFormat="1">
      <c r="A679" s="38"/>
      <c r="B679" s="39"/>
      <c r="C679" s="40"/>
      <c r="D679" s="225" t="s">
        <v>141</v>
      </c>
      <c r="E679" s="40"/>
      <c r="F679" s="226" t="s">
        <v>1240</v>
      </c>
      <c r="G679" s="40"/>
      <c r="H679" s="40"/>
      <c r="I679" s="227"/>
      <c r="J679" s="40"/>
      <c r="K679" s="40"/>
      <c r="L679" s="44"/>
      <c r="M679" s="228"/>
      <c r="N679" s="229"/>
      <c r="O679" s="84"/>
      <c r="P679" s="84"/>
      <c r="Q679" s="84"/>
      <c r="R679" s="84"/>
      <c r="S679" s="84"/>
      <c r="T679" s="85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141</v>
      </c>
      <c r="AU679" s="17" t="s">
        <v>86</v>
      </c>
    </row>
    <row r="680" s="15" customFormat="1">
      <c r="A680" s="15"/>
      <c r="B680" s="256"/>
      <c r="C680" s="257"/>
      <c r="D680" s="232" t="s">
        <v>143</v>
      </c>
      <c r="E680" s="258" t="s">
        <v>19</v>
      </c>
      <c r="F680" s="259" t="s">
        <v>1241</v>
      </c>
      <c r="G680" s="257"/>
      <c r="H680" s="258" t="s">
        <v>19</v>
      </c>
      <c r="I680" s="260"/>
      <c r="J680" s="257"/>
      <c r="K680" s="257"/>
      <c r="L680" s="261"/>
      <c r="M680" s="262"/>
      <c r="N680" s="263"/>
      <c r="O680" s="263"/>
      <c r="P680" s="263"/>
      <c r="Q680" s="263"/>
      <c r="R680" s="263"/>
      <c r="S680" s="263"/>
      <c r="T680" s="264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65" t="s">
        <v>143</v>
      </c>
      <c r="AU680" s="265" t="s">
        <v>86</v>
      </c>
      <c r="AV680" s="15" t="s">
        <v>84</v>
      </c>
      <c r="AW680" s="15" t="s">
        <v>37</v>
      </c>
      <c r="AX680" s="15" t="s">
        <v>77</v>
      </c>
      <c r="AY680" s="265" t="s">
        <v>131</v>
      </c>
    </row>
    <row r="681" s="13" customFormat="1">
      <c r="A681" s="13"/>
      <c r="B681" s="230"/>
      <c r="C681" s="231"/>
      <c r="D681" s="232" t="s">
        <v>143</v>
      </c>
      <c r="E681" s="233" t="s">
        <v>19</v>
      </c>
      <c r="F681" s="234" t="s">
        <v>1242</v>
      </c>
      <c r="G681" s="231"/>
      <c r="H681" s="235">
        <v>122.40000000000001</v>
      </c>
      <c r="I681" s="236"/>
      <c r="J681" s="231"/>
      <c r="K681" s="231"/>
      <c r="L681" s="237"/>
      <c r="M681" s="238"/>
      <c r="N681" s="239"/>
      <c r="O681" s="239"/>
      <c r="P681" s="239"/>
      <c r="Q681" s="239"/>
      <c r="R681" s="239"/>
      <c r="S681" s="239"/>
      <c r="T681" s="24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1" t="s">
        <v>143</v>
      </c>
      <c r="AU681" s="241" t="s">
        <v>86</v>
      </c>
      <c r="AV681" s="13" t="s">
        <v>86</v>
      </c>
      <c r="AW681" s="13" t="s">
        <v>37</v>
      </c>
      <c r="AX681" s="13" t="s">
        <v>84</v>
      </c>
      <c r="AY681" s="241" t="s">
        <v>131</v>
      </c>
    </row>
    <row r="682" s="2" customFormat="1" ht="16.5" customHeight="1">
      <c r="A682" s="38"/>
      <c r="B682" s="39"/>
      <c r="C682" s="267" t="s">
        <v>1243</v>
      </c>
      <c r="D682" s="267" t="s">
        <v>295</v>
      </c>
      <c r="E682" s="268" t="s">
        <v>1244</v>
      </c>
      <c r="F682" s="269" t="s">
        <v>1245</v>
      </c>
      <c r="G682" s="270" t="s">
        <v>179</v>
      </c>
      <c r="H682" s="271">
        <v>149.44999999999999</v>
      </c>
      <c r="I682" s="272"/>
      <c r="J682" s="273">
        <f>ROUND(I682*H682,2)</f>
        <v>0</v>
      </c>
      <c r="K682" s="269" t="s">
        <v>138</v>
      </c>
      <c r="L682" s="274"/>
      <c r="M682" s="275" t="s">
        <v>19</v>
      </c>
      <c r="N682" s="276" t="s">
        <v>48</v>
      </c>
      <c r="O682" s="84"/>
      <c r="P682" s="221">
        <f>O682*H682</f>
        <v>0</v>
      </c>
      <c r="Q682" s="221">
        <v>0.00029999999999999997</v>
      </c>
      <c r="R682" s="221">
        <f>Q682*H682</f>
        <v>0.044834999999999993</v>
      </c>
      <c r="S682" s="221">
        <v>0</v>
      </c>
      <c r="T682" s="222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3" t="s">
        <v>367</v>
      </c>
      <c r="AT682" s="223" t="s">
        <v>295</v>
      </c>
      <c r="AU682" s="223" t="s">
        <v>86</v>
      </c>
      <c r="AY682" s="17" t="s">
        <v>131</v>
      </c>
      <c r="BE682" s="224">
        <f>IF(N682="základní",J682,0)</f>
        <v>0</v>
      </c>
      <c r="BF682" s="224">
        <f>IF(N682="snížená",J682,0)</f>
        <v>0</v>
      </c>
      <c r="BG682" s="224">
        <f>IF(N682="zákl. přenesená",J682,0)</f>
        <v>0</v>
      </c>
      <c r="BH682" s="224">
        <f>IF(N682="sníž. přenesená",J682,0)</f>
        <v>0</v>
      </c>
      <c r="BI682" s="224">
        <f>IF(N682="nulová",J682,0)</f>
        <v>0</v>
      </c>
      <c r="BJ682" s="17" t="s">
        <v>84</v>
      </c>
      <c r="BK682" s="224">
        <f>ROUND(I682*H682,2)</f>
        <v>0</v>
      </c>
      <c r="BL682" s="17" t="s">
        <v>270</v>
      </c>
      <c r="BM682" s="223" t="s">
        <v>1246</v>
      </c>
    </row>
    <row r="683" s="13" customFormat="1">
      <c r="A683" s="13"/>
      <c r="B683" s="230"/>
      <c r="C683" s="231"/>
      <c r="D683" s="232" t="s">
        <v>143</v>
      </c>
      <c r="E683" s="231"/>
      <c r="F683" s="234" t="s">
        <v>1247</v>
      </c>
      <c r="G683" s="231"/>
      <c r="H683" s="235">
        <v>149.44999999999999</v>
      </c>
      <c r="I683" s="236"/>
      <c r="J683" s="231"/>
      <c r="K683" s="231"/>
      <c r="L683" s="237"/>
      <c r="M683" s="238"/>
      <c r="N683" s="239"/>
      <c r="O683" s="239"/>
      <c r="P683" s="239"/>
      <c r="Q683" s="239"/>
      <c r="R683" s="239"/>
      <c r="S683" s="239"/>
      <c r="T683" s="24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1" t="s">
        <v>143</v>
      </c>
      <c r="AU683" s="241" t="s">
        <v>86</v>
      </c>
      <c r="AV683" s="13" t="s">
        <v>86</v>
      </c>
      <c r="AW683" s="13" t="s">
        <v>4</v>
      </c>
      <c r="AX683" s="13" t="s">
        <v>84</v>
      </c>
      <c r="AY683" s="241" t="s">
        <v>131</v>
      </c>
    </row>
    <row r="684" s="2" customFormat="1" ht="16.5" customHeight="1">
      <c r="A684" s="38"/>
      <c r="B684" s="39"/>
      <c r="C684" s="212" t="s">
        <v>1248</v>
      </c>
      <c r="D684" s="212" t="s">
        <v>134</v>
      </c>
      <c r="E684" s="213" t="s">
        <v>1249</v>
      </c>
      <c r="F684" s="214" t="s">
        <v>1250</v>
      </c>
      <c r="G684" s="215" t="s">
        <v>179</v>
      </c>
      <c r="H684" s="216">
        <v>61.200000000000003</v>
      </c>
      <c r="I684" s="217"/>
      <c r="J684" s="218">
        <f>ROUND(I684*H684,2)</f>
        <v>0</v>
      </c>
      <c r="K684" s="214" t="s">
        <v>138</v>
      </c>
      <c r="L684" s="44"/>
      <c r="M684" s="219" t="s">
        <v>19</v>
      </c>
      <c r="N684" s="220" t="s">
        <v>48</v>
      </c>
      <c r="O684" s="84"/>
      <c r="P684" s="221">
        <f>O684*H684</f>
        <v>0</v>
      </c>
      <c r="Q684" s="221">
        <v>0.00040000000000000002</v>
      </c>
      <c r="R684" s="221">
        <f>Q684*H684</f>
        <v>0.024480000000000002</v>
      </c>
      <c r="S684" s="221">
        <v>0</v>
      </c>
      <c r="T684" s="222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3" t="s">
        <v>270</v>
      </c>
      <c r="AT684" s="223" t="s">
        <v>134</v>
      </c>
      <c r="AU684" s="223" t="s">
        <v>86</v>
      </c>
      <c r="AY684" s="17" t="s">
        <v>131</v>
      </c>
      <c r="BE684" s="224">
        <f>IF(N684="základní",J684,0)</f>
        <v>0</v>
      </c>
      <c r="BF684" s="224">
        <f>IF(N684="snížená",J684,0)</f>
        <v>0</v>
      </c>
      <c r="BG684" s="224">
        <f>IF(N684="zákl. přenesená",J684,0)</f>
        <v>0</v>
      </c>
      <c r="BH684" s="224">
        <f>IF(N684="sníž. přenesená",J684,0)</f>
        <v>0</v>
      </c>
      <c r="BI684" s="224">
        <f>IF(N684="nulová",J684,0)</f>
        <v>0</v>
      </c>
      <c r="BJ684" s="17" t="s">
        <v>84</v>
      </c>
      <c r="BK684" s="224">
        <f>ROUND(I684*H684,2)</f>
        <v>0</v>
      </c>
      <c r="BL684" s="17" t="s">
        <v>270</v>
      </c>
      <c r="BM684" s="223" t="s">
        <v>1251</v>
      </c>
    </row>
    <row r="685" s="2" customFormat="1">
      <c r="A685" s="38"/>
      <c r="B685" s="39"/>
      <c r="C685" s="40"/>
      <c r="D685" s="225" t="s">
        <v>141</v>
      </c>
      <c r="E685" s="40"/>
      <c r="F685" s="226" t="s">
        <v>1252</v>
      </c>
      <c r="G685" s="40"/>
      <c r="H685" s="40"/>
      <c r="I685" s="227"/>
      <c r="J685" s="40"/>
      <c r="K685" s="40"/>
      <c r="L685" s="44"/>
      <c r="M685" s="228"/>
      <c r="N685" s="229"/>
      <c r="O685" s="84"/>
      <c r="P685" s="84"/>
      <c r="Q685" s="84"/>
      <c r="R685" s="84"/>
      <c r="S685" s="84"/>
      <c r="T685" s="85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T685" s="17" t="s">
        <v>141</v>
      </c>
      <c r="AU685" s="17" t="s">
        <v>86</v>
      </c>
    </row>
    <row r="686" s="15" customFormat="1">
      <c r="A686" s="15"/>
      <c r="B686" s="256"/>
      <c r="C686" s="257"/>
      <c r="D686" s="232" t="s">
        <v>143</v>
      </c>
      <c r="E686" s="258" t="s">
        <v>19</v>
      </c>
      <c r="F686" s="259" t="s">
        <v>1198</v>
      </c>
      <c r="G686" s="257"/>
      <c r="H686" s="258" t="s">
        <v>19</v>
      </c>
      <c r="I686" s="260"/>
      <c r="J686" s="257"/>
      <c r="K686" s="257"/>
      <c r="L686" s="261"/>
      <c r="M686" s="262"/>
      <c r="N686" s="263"/>
      <c r="O686" s="263"/>
      <c r="P686" s="263"/>
      <c r="Q686" s="263"/>
      <c r="R686" s="263"/>
      <c r="S686" s="263"/>
      <c r="T686" s="264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5" t="s">
        <v>143</v>
      </c>
      <c r="AU686" s="265" t="s">
        <v>86</v>
      </c>
      <c r="AV686" s="15" t="s">
        <v>84</v>
      </c>
      <c r="AW686" s="15" t="s">
        <v>37</v>
      </c>
      <c r="AX686" s="15" t="s">
        <v>77</v>
      </c>
      <c r="AY686" s="265" t="s">
        <v>131</v>
      </c>
    </row>
    <row r="687" s="13" customFormat="1">
      <c r="A687" s="13"/>
      <c r="B687" s="230"/>
      <c r="C687" s="231"/>
      <c r="D687" s="232" t="s">
        <v>143</v>
      </c>
      <c r="E687" s="233" t="s">
        <v>19</v>
      </c>
      <c r="F687" s="234" t="s">
        <v>1223</v>
      </c>
      <c r="G687" s="231"/>
      <c r="H687" s="235">
        <v>61.200000000000003</v>
      </c>
      <c r="I687" s="236"/>
      <c r="J687" s="231"/>
      <c r="K687" s="231"/>
      <c r="L687" s="237"/>
      <c r="M687" s="238"/>
      <c r="N687" s="239"/>
      <c r="O687" s="239"/>
      <c r="P687" s="239"/>
      <c r="Q687" s="239"/>
      <c r="R687" s="239"/>
      <c r="S687" s="239"/>
      <c r="T687" s="24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1" t="s">
        <v>143</v>
      </c>
      <c r="AU687" s="241" t="s">
        <v>86</v>
      </c>
      <c r="AV687" s="13" t="s">
        <v>86</v>
      </c>
      <c r="AW687" s="13" t="s">
        <v>37</v>
      </c>
      <c r="AX687" s="13" t="s">
        <v>84</v>
      </c>
      <c r="AY687" s="241" t="s">
        <v>131</v>
      </c>
    </row>
    <row r="688" s="2" customFormat="1" ht="24.15" customHeight="1">
      <c r="A688" s="38"/>
      <c r="B688" s="39"/>
      <c r="C688" s="267" t="s">
        <v>1253</v>
      </c>
      <c r="D688" s="267" t="s">
        <v>295</v>
      </c>
      <c r="E688" s="268" t="s">
        <v>1254</v>
      </c>
      <c r="F688" s="269" t="s">
        <v>1255</v>
      </c>
      <c r="G688" s="270" t="s">
        <v>179</v>
      </c>
      <c r="H688" s="271">
        <v>74.724999999999994</v>
      </c>
      <c r="I688" s="272"/>
      <c r="J688" s="273">
        <f>ROUND(I688*H688,2)</f>
        <v>0</v>
      </c>
      <c r="K688" s="269" t="s">
        <v>138</v>
      </c>
      <c r="L688" s="274"/>
      <c r="M688" s="275" t="s">
        <v>19</v>
      </c>
      <c r="N688" s="276" t="s">
        <v>48</v>
      </c>
      <c r="O688" s="84"/>
      <c r="P688" s="221">
        <f>O688*H688</f>
        <v>0</v>
      </c>
      <c r="Q688" s="221">
        <v>0.0064000000000000003</v>
      </c>
      <c r="R688" s="221">
        <f>Q688*H688</f>
        <v>0.47824</v>
      </c>
      <c r="S688" s="221">
        <v>0</v>
      </c>
      <c r="T688" s="222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3" t="s">
        <v>367</v>
      </c>
      <c r="AT688" s="223" t="s">
        <v>295</v>
      </c>
      <c r="AU688" s="223" t="s">
        <v>86</v>
      </c>
      <c r="AY688" s="17" t="s">
        <v>131</v>
      </c>
      <c r="BE688" s="224">
        <f>IF(N688="základní",J688,0)</f>
        <v>0</v>
      </c>
      <c r="BF688" s="224">
        <f>IF(N688="snížená",J688,0)</f>
        <v>0</v>
      </c>
      <c r="BG688" s="224">
        <f>IF(N688="zákl. přenesená",J688,0)</f>
        <v>0</v>
      </c>
      <c r="BH688" s="224">
        <f>IF(N688="sníž. přenesená",J688,0)</f>
        <v>0</v>
      </c>
      <c r="BI688" s="224">
        <f>IF(N688="nulová",J688,0)</f>
        <v>0</v>
      </c>
      <c r="BJ688" s="17" t="s">
        <v>84</v>
      </c>
      <c r="BK688" s="224">
        <f>ROUND(I688*H688,2)</f>
        <v>0</v>
      </c>
      <c r="BL688" s="17" t="s">
        <v>270</v>
      </c>
      <c r="BM688" s="223" t="s">
        <v>1256</v>
      </c>
    </row>
    <row r="689" s="13" customFormat="1">
      <c r="A689" s="13"/>
      <c r="B689" s="230"/>
      <c r="C689" s="231"/>
      <c r="D689" s="232" t="s">
        <v>143</v>
      </c>
      <c r="E689" s="231"/>
      <c r="F689" s="234" t="s">
        <v>1257</v>
      </c>
      <c r="G689" s="231"/>
      <c r="H689" s="235">
        <v>74.724999999999994</v>
      </c>
      <c r="I689" s="236"/>
      <c r="J689" s="231"/>
      <c r="K689" s="231"/>
      <c r="L689" s="237"/>
      <c r="M689" s="238"/>
      <c r="N689" s="239"/>
      <c r="O689" s="239"/>
      <c r="P689" s="239"/>
      <c r="Q689" s="239"/>
      <c r="R689" s="239"/>
      <c r="S689" s="239"/>
      <c r="T689" s="24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1" t="s">
        <v>143</v>
      </c>
      <c r="AU689" s="241" t="s">
        <v>86</v>
      </c>
      <c r="AV689" s="13" t="s">
        <v>86</v>
      </c>
      <c r="AW689" s="13" t="s">
        <v>4</v>
      </c>
      <c r="AX689" s="13" t="s">
        <v>84</v>
      </c>
      <c r="AY689" s="241" t="s">
        <v>131</v>
      </c>
    </row>
    <row r="690" s="2" customFormat="1" ht="16.5" customHeight="1">
      <c r="A690" s="38"/>
      <c r="B690" s="39"/>
      <c r="C690" s="212" t="s">
        <v>1258</v>
      </c>
      <c r="D690" s="212" t="s">
        <v>134</v>
      </c>
      <c r="E690" s="213" t="s">
        <v>1259</v>
      </c>
      <c r="F690" s="214" t="s">
        <v>1260</v>
      </c>
      <c r="G690" s="215" t="s">
        <v>179</v>
      </c>
      <c r="H690" s="216">
        <v>16.998999999999999</v>
      </c>
      <c r="I690" s="217"/>
      <c r="J690" s="218">
        <f>ROUND(I690*H690,2)</f>
        <v>0</v>
      </c>
      <c r="K690" s="214" t="s">
        <v>138</v>
      </c>
      <c r="L690" s="44"/>
      <c r="M690" s="219" t="s">
        <v>19</v>
      </c>
      <c r="N690" s="220" t="s">
        <v>48</v>
      </c>
      <c r="O690" s="84"/>
      <c r="P690" s="221">
        <f>O690*H690</f>
        <v>0</v>
      </c>
      <c r="Q690" s="221">
        <v>6.0000000000000002E-05</v>
      </c>
      <c r="R690" s="221">
        <f>Q690*H690</f>
        <v>0.00101994</v>
      </c>
      <c r="S690" s="221">
        <v>0</v>
      </c>
      <c r="T690" s="222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23" t="s">
        <v>270</v>
      </c>
      <c r="AT690" s="223" t="s">
        <v>134</v>
      </c>
      <c r="AU690" s="223" t="s">
        <v>86</v>
      </c>
      <c r="AY690" s="17" t="s">
        <v>131</v>
      </c>
      <c r="BE690" s="224">
        <f>IF(N690="základní",J690,0)</f>
        <v>0</v>
      </c>
      <c r="BF690" s="224">
        <f>IF(N690="snížená",J690,0)</f>
        <v>0</v>
      </c>
      <c r="BG690" s="224">
        <f>IF(N690="zákl. přenesená",J690,0)</f>
        <v>0</v>
      </c>
      <c r="BH690" s="224">
        <f>IF(N690="sníž. přenesená",J690,0)</f>
        <v>0</v>
      </c>
      <c r="BI690" s="224">
        <f>IF(N690="nulová",J690,0)</f>
        <v>0</v>
      </c>
      <c r="BJ690" s="17" t="s">
        <v>84</v>
      </c>
      <c r="BK690" s="224">
        <f>ROUND(I690*H690,2)</f>
        <v>0</v>
      </c>
      <c r="BL690" s="17" t="s">
        <v>270</v>
      </c>
      <c r="BM690" s="223" t="s">
        <v>1261</v>
      </c>
    </row>
    <row r="691" s="2" customFormat="1">
      <c r="A691" s="38"/>
      <c r="B691" s="39"/>
      <c r="C691" s="40"/>
      <c r="D691" s="225" t="s">
        <v>141</v>
      </c>
      <c r="E691" s="40"/>
      <c r="F691" s="226" t="s">
        <v>1262</v>
      </c>
      <c r="G691" s="40"/>
      <c r="H691" s="40"/>
      <c r="I691" s="227"/>
      <c r="J691" s="40"/>
      <c r="K691" s="40"/>
      <c r="L691" s="44"/>
      <c r="M691" s="228"/>
      <c r="N691" s="229"/>
      <c r="O691" s="84"/>
      <c r="P691" s="84"/>
      <c r="Q691" s="84"/>
      <c r="R691" s="84"/>
      <c r="S691" s="84"/>
      <c r="T691" s="85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T691" s="17" t="s">
        <v>141</v>
      </c>
      <c r="AU691" s="17" t="s">
        <v>86</v>
      </c>
    </row>
    <row r="692" s="15" customFormat="1">
      <c r="A692" s="15"/>
      <c r="B692" s="256"/>
      <c r="C692" s="257"/>
      <c r="D692" s="232" t="s">
        <v>143</v>
      </c>
      <c r="E692" s="258" t="s">
        <v>19</v>
      </c>
      <c r="F692" s="259" t="s">
        <v>1263</v>
      </c>
      <c r="G692" s="257"/>
      <c r="H692" s="258" t="s">
        <v>19</v>
      </c>
      <c r="I692" s="260"/>
      <c r="J692" s="257"/>
      <c r="K692" s="257"/>
      <c r="L692" s="261"/>
      <c r="M692" s="262"/>
      <c r="N692" s="263"/>
      <c r="O692" s="263"/>
      <c r="P692" s="263"/>
      <c r="Q692" s="263"/>
      <c r="R692" s="263"/>
      <c r="S692" s="263"/>
      <c r="T692" s="264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65" t="s">
        <v>143</v>
      </c>
      <c r="AU692" s="265" t="s">
        <v>86</v>
      </c>
      <c r="AV692" s="15" t="s">
        <v>84</v>
      </c>
      <c r="AW692" s="15" t="s">
        <v>37</v>
      </c>
      <c r="AX692" s="15" t="s">
        <v>77</v>
      </c>
      <c r="AY692" s="265" t="s">
        <v>131</v>
      </c>
    </row>
    <row r="693" s="13" customFormat="1">
      <c r="A693" s="13"/>
      <c r="B693" s="230"/>
      <c r="C693" s="231"/>
      <c r="D693" s="232" t="s">
        <v>143</v>
      </c>
      <c r="E693" s="233" t="s">
        <v>19</v>
      </c>
      <c r="F693" s="234" t="s">
        <v>1264</v>
      </c>
      <c r="G693" s="231"/>
      <c r="H693" s="235">
        <v>10.574999999999999</v>
      </c>
      <c r="I693" s="236"/>
      <c r="J693" s="231"/>
      <c r="K693" s="231"/>
      <c r="L693" s="237"/>
      <c r="M693" s="238"/>
      <c r="N693" s="239"/>
      <c r="O693" s="239"/>
      <c r="P693" s="239"/>
      <c r="Q693" s="239"/>
      <c r="R693" s="239"/>
      <c r="S693" s="239"/>
      <c r="T693" s="24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1" t="s">
        <v>143</v>
      </c>
      <c r="AU693" s="241" t="s">
        <v>86</v>
      </c>
      <c r="AV693" s="13" t="s">
        <v>86</v>
      </c>
      <c r="AW693" s="13" t="s">
        <v>37</v>
      </c>
      <c r="AX693" s="13" t="s">
        <v>77</v>
      </c>
      <c r="AY693" s="241" t="s">
        <v>131</v>
      </c>
    </row>
    <row r="694" s="13" customFormat="1">
      <c r="A694" s="13"/>
      <c r="B694" s="230"/>
      <c r="C694" s="231"/>
      <c r="D694" s="232" t="s">
        <v>143</v>
      </c>
      <c r="E694" s="233" t="s">
        <v>19</v>
      </c>
      <c r="F694" s="234" t="s">
        <v>1265</v>
      </c>
      <c r="G694" s="231"/>
      <c r="H694" s="235">
        <v>6.4240000000000004</v>
      </c>
      <c r="I694" s="236"/>
      <c r="J694" s="231"/>
      <c r="K694" s="231"/>
      <c r="L694" s="237"/>
      <c r="M694" s="238"/>
      <c r="N694" s="239"/>
      <c r="O694" s="239"/>
      <c r="P694" s="239"/>
      <c r="Q694" s="239"/>
      <c r="R694" s="239"/>
      <c r="S694" s="239"/>
      <c r="T694" s="24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1" t="s">
        <v>143</v>
      </c>
      <c r="AU694" s="241" t="s">
        <v>86</v>
      </c>
      <c r="AV694" s="13" t="s">
        <v>86</v>
      </c>
      <c r="AW694" s="13" t="s">
        <v>37</v>
      </c>
      <c r="AX694" s="13" t="s">
        <v>77</v>
      </c>
      <c r="AY694" s="241" t="s">
        <v>131</v>
      </c>
    </row>
    <row r="695" s="14" customFormat="1">
      <c r="A695" s="14"/>
      <c r="B695" s="242"/>
      <c r="C695" s="243"/>
      <c r="D695" s="232" t="s">
        <v>143</v>
      </c>
      <c r="E695" s="244" t="s">
        <v>19</v>
      </c>
      <c r="F695" s="245" t="s">
        <v>146</v>
      </c>
      <c r="G695" s="243"/>
      <c r="H695" s="246">
        <v>16.998999999999999</v>
      </c>
      <c r="I695" s="247"/>
      <c r="J695" s="243"/>
      <c r="K695" s="243"/>
      <c r="L695" s="248"/>
      <c r="M695" s="249"/>
      <c r="N695" s="250"/>
      <c r="O695" s="250"/>
      <c r="P695" s="250"/>
      <c r="Q695" s="250"/>
      <c r="R695" s="250"/>
      <c r="S695" s="250"/>
      <c r="T695" s="25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2" t="s">
        <v>143</v>
      </c>
      <c r="AU695" s="252" t="s">
        <v>86</v>
      </c>
      <c r="AV695" s="14" t="s">
        <v>139</v>
      </c>
      <c r="AW695" s="14" t="s">
        <v>37</v>
      </c>
      <c r="AX695" s="14" t="s">
        <v>84</v>
      </c>
      <c r="AY695" s="252" t="s">
        <v>131</v>
      </c>
    </row>
    <row r="696" s="2" customFormat="1" ht="16.5" customHeight="1">
      <c r="A696" s="38"/>
      <c r="B696" s="39"/>
      <c r="C696" s="267" t="s">
        <v>1266</v>
      </c>
      <c r="D696" s="267" t="s">
        <v>295</v>
      </c>
      <c r="E696" s="268" t="s">
        <v>1267</v>
      </c>
      <c r="F696" s="269" t="s">
        <v>1268</v>
      </c>
      <c r="G696" s="270" t="s">
        <v>298</v>
      </c>
      <c r="H696" s="271">
        <v>0.044999999999999998</v>
      </c>
      <c r="I696" s="272"/>
      <c r="J696" s="273">
        <f>ROUND(I696*H696,2)</f>
        <v>0</v>
      </c>
      <c r="K696" s="269" t="s">
        <v>138</v>
      </c>
      <c r="L696" s="274"/>
      <c r="M696" s="275" t="s">
        <v>19</v>
      </c>
      <c r="N696" s="276" t="s">
        <v>48</v>
      </c>
      <c r="O696" s="84"/>
      <c r="P696" s="221">
        <f>O696*H696</f>
        <v>0</v>
      </c>
      <c r="Q696" s="221">
        <v>1</v>
      </c>
      <c r="R696" s="221">
        <f>Q696*H696</f>
        <v>0.044999999999999998</v>
      </c>
      <c r="S696" s="221">
        <v>0</v>
      </c>
      <c r="T696" s="222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3" t="s">
        <v>367</v>
      </c>
      <c r="AT696" s="223" t="s">
        <v>295</v>
      </c>
      <c r="AU696" s="223" t="s">
        <v>86</v>
      </c>
      <c r="AY696" s="17" t="s">
        <v>131</v>
      </c>
      <c r="BE696" s="224">
        <f>IF(N696="základní",J696,0)</f>
        <v>0</v>
      </c>
      <c r="BF696" s="224">
        <f>IF(N696="snížená",J696,0)</f>
        <v>0</v>
      </c>
      <c r="BG696" s="224">
        <f>IF(N696="zákl. přenesená",J696,0)</f>
        <v>0</v>
      </c>
      <c r="BH696" s="224">
        <f>IF(N696="sníž. přenesená",J696,0)</f>
        <v>0</v>
      </c>
      <c r="BI696" s="224">
        <f>IF(N696="nulová",J696,0)</f>
        <v>0</v>
      </c>
      <c r="BJ696" s="17" t="s">
        <v>84</v>
      </c>
      <c r="BK696" s="224">
        <f>ROUND(I696*H696,2)</f>
        <v>0</v>
      </c>
      <c r="BL696" s="17" t="s">
        <v>270</v>
      </c>
      <c r="BM696" s="223" t="s">
        <v>1269</v>
      </c>
    </row>
    <row r="697" s="13" customFormat="1">
      <c r="A697" s="13"/>
      <c r="B697" s="230"/>
      <c r="C697" s="231"/>
      <c r="D697" s="232" t="s">
        <v>143</v>
      </c>
      <c r="E697" s="231"/>
      <c r="F697" s="234" t="s">
        <v>1270</v>
      </c>
      <c r="G697" s="231"/>
      <c r="H697" s="235">
        <v>0.044999999999999998</v>
      </c>
      <c r="I697" s="236"/>
      <c r="J697" s="231"/>
      <c r="K697" s="231"/>
      <c r="L697" s="237"/>
      <c r="M697" s="238"/>
      <c r="N697" s="239"/>
      <c r="O697" s="239"/>
      <c r="P697" s="239"/>
      <c r="Q697" s="239"/>
      <c r="R697" s="239"/>
      <c r="S697" s="239"/>
      <c r="T697" s="24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1" t="s">
        <v>143</v>
      </c>
      <c r="AU697" s="241" t="s">
        <v>86</v>
      </c>
      <c r="AV697" s="13" t="s">
        <v>86</v>
      </c>
      <c r="AW697" s="13" t="s">
        <v>4</v>
      </c>
      <c r="AX697" s="13" t="s">
        <v>84</v>
      </c>
      <c r="AY697" s="241" t="s">
        <v>131</v>
      </c>
    </row>
    <row r="698" s="2" customFormat="1" ht="16.5" customHeight="1">
      <c r="A698" s="38"/>
      <c r="B698" s="39"/>
      <c r="C698" s="212" t="s">
        <v>1271</v>
      </c>
      <c r="D698" s="212" t="s">
        <v>134</v>
      </c>
      <c r="E698" s="213" t="s">
        <v>1272</v>
      </c>
      <c r="F698" s="214" t="s">
        <v>1273</v>
      </c>
      <c r="G698" s="215" t="s">
        <v>179</v>
      </c>
      <c r="H698" s="216">
        <v>16.998999999999999</v>
      </c>
      <c r="I698" s="217"/>
      <c r="J698" s="218">
        <f>ROUND(I698*H698,2)</f>
        <v>0</v>
      </c>
      <c r="K698" s="214" t="s">
        <v>138</v>
      </c>
      <c r="L698" s="44"/>
      <c r="M698" s="219" t="s">
        <v>19</v>
      </c>
      <c r="N698" s="220" t="s">
        <v>48</v>
      </c>
      <c r="O698" s="84"/>
      <c r="P698" s="221">
        <f>O698*H698</f>
        <v>0</v>
      </c>
      <c r="Q698" s="221">
        <v>0</v>
      </c>
      <c r="R698" s="221">
        <f>Q698*H698</f>
        <v>0</v>
      </c>
      <c r="S698" s="221">
        <v>0</v>
      </c>
      <c r="T698" s="222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3" t="s">
        <v>270</v>
      </c>
      <c r="AT698" s="223" t="s">
        <v>134</v>
      </c>
      <c r="AU698" s="223" t="s">
        <v>86</v>
      </c>
      <c r="AY698" s="17" t="s">
        <v>131</v>
      </c>
      <c r="BE698" s="224">
        <f>IF(N698="základní",J698,0)</f>
        <v>0</v>
      </c>
      <c r="BF698" s="224">
        <f>IF(N698="snížená",J698,0)</f>
        <v>0</v>
      </c>
      <c r="BG698" s="224">
        <f>IF(N698="zákl. přenesená",J698,0)</f>
        <v>0</v>
      </c>
      <c r="BH698" s="224">
        <f>IF(N698="sníž. přenesená",J698,0)</f>
        <v>0</v>
      </c>
      <c r="BI698" s="224">
        <f>IF(N698="nulová",J698,0)</f>
        <v>0</v>
      </c>
      <c r="BJ698" s="17" t="s">
        <v>84</v>
      </c>
      <c r="BK698" s="224">
        <f>ROUND(I698*H698,2)</f>
        <v>0</v>
      </c>
      <c r="BL698" s="17" t="s">
        <v>270</v>
      </c>
      <c r="BM698" s="223" t="s">
        <v>1274</v>
      </c>
    </row>
    <row r="699" s="2" customFormat="1">
      <c r="A699" s="38"/>
      <c r="B699" s="39"/>
      <c r="C699" s="40"/>
      <c r="D699" s="225" t="s">
        <v>141</v>
      </c>
      <c r="E699" s="40"/>
      <c r="F699" s="226" t="s">
        <v>1275</v>
      </c>
      <c r="G699" s="40"/>
      <c r="H699" s="40"/>
      <c r="I699" s="227"/>
      <c r="J699" s="40"/>
      <c r="K699" s="40"/>
      <c r="L699" s="44"/>
      <c r="M699" s="228"/>
      <c r="N699" s="229"/>
      <c r="O699" s="84"/>
      <c r="P699" s="84"/>
      <c r="Q699" s="84"/>
      <c r="R699" s="84"/>
      <c r="S699" s="84"/>
      <c r="T699" s="85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17" t="s">
        <v>141</v>
      </c>
      <c r="AU699" s="17" t="s">
        <v>86</v>
      </c>
    </row>
    <row r="700" s="15" customFormat="1">
      <c r="A700" s="15"/>
      <c r="B700" s="256"/>
      <c r="C700" s="257"/>
      <c r="D700" s="232" t="s">
        <v>143</v>
      </c>
      <c r="E700" s="258" t="s">
        <v>19</v>
      </c>
      <c r="F700" s="259" t="s">
        <v>1263</v>
      </c>
      <c r="G700" s="257"/>
      <c r="H700" s="258" t="s">
        <v>19</v>
      </c>
      <c r="I700" s="260"/>
      <c r="J700" s="257"/>
      <c r="K700" s="257"/>
      <c r="L700" s="261"/>
      <c r="M700" s="262"/>
      <c r="N700" s="263"/>
      <c r="O700" s="263"/>
      <c r="P700" s="263"/>
      <c r="Q700" s="263"/>
      <c r="R700" s="263"/>
      <c r="S700" s="263"/>
      <c r="T700" s="264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5" t="s">
        <v>143</v>
      </c>
      <c r="AU700" s="265" t="s">
        <v>86</v>
      </c>
      <c r="AV700" s="15" t="s">
        <v>84</v>
      </c>
      <c r="AW700" s="15" t="s">
        <v>37</v>
      </c>
      <c r="AX700" s="15" t="s">
        <v>77</v>
      </c>
      <c r="AY700" s="265" t="s">
        <v>131</v>
      </c>
    </row>
    <row r="701" s="13" customFormat="1">
      <c r="A701" s="13"/>
      <c r="B701" s="230"/>
      <c r="C701" s="231"/>
      <c r="D701" s="232" t="s">
        <v>143</v>
      </c>
      <c r="E701" s="233" t="s">
        <v>19</v>
      </c>
      <c r="F701" s="234" t="s">
        <v>1264</v>
      </c>
      <c r="G701" s="231"/>
      <c r="H701" s="235">
        <v>10.574999999999999</v>
      </c>
      <c r="I701" s="236"/>
      <c r="J701" s="231"/>
      <c r="K701" s="231"/>
      <c r="L701" s="237"/>
      <c r="M701" s="238"/>
      <c r="N701" s="239"/>
      <c r="O701" s="239"/>
      <c r="P701" s="239"/>
      <c r="Q701" s="239"/>
      <c r="R701" s="239"/>
      <c r="S701" s="239"/>
      <c r="T701" s="24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1" t="s">
        <v>143</v>
      </c>
      <c r="AU701" s="241" t="s">
        <v>86</v>
      </c>
      <c r="AV701" s="13" t="s">
        <v>86</v>
      </c>
      <c r="AW701" s="13" t="s">
        <v>37</v>
      </c>
      <c r="AX701" s="13" t="s">
        <v>77</v>
      </c>
      <c r="AY701" s="241" t="s">
        <v>131</v>
      </c>
    </row>
    <row r="702" s="13" customFormat="1">
      <c r="A702" s="13"/>
      <c r="B702" s="230"/>
      <c r="C702" s="231"/>
      <c r="D702" s="232" t="s">
        <v>143</v>
      </c>
      <c r="E702" s="233" t="s">
        <v>19</v>
      </c>
      <c r="F702" s="234" t="s">
        <v>1265</v>
      </c>
      <c r="G702" s="231"/>
      <c r="H702" s="235">
        <v>6.4240000000000004</v>
      </c>
      <c r="I702" s="236"/>
      <c r="J702" s="231"/>
      <c r="K702" s="231"/>
      <c r="L702" s="237"/>
      <c r="M702" s="238"/>
      <c r="N702" s="239"/>
      <c r="O702" s="239"/>
      <c r="P702" s="239"/>
      <c r="Q702" s="239"/>
      <c r="R702" s="239"/>
      <c r="S702" s="239"/>
      <c r="T702" s="24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1" t="s">
        <v>143</v>
      </c>
      <c r="AU702" s="241" t="s">
        <v>86</v>
      </c>
      <c r="AV702" s="13" t="s">
        <v>86</v>
      </c>
      <c r="AW702" s="13" t="s">
        <v>37</v>
      </c>
      <c r="AX702" s="13" t="s">
        <v>77</v>
      </c>
      <c r="AY702" s="241" t="s">
        <v>131</v>
      </c>
    </row>
    <row r="703" s="14" customFormat="1">
      <c r="A703" s="14"/>
      <c r="B703" s="242"/>
      <c r="C703" s="243"/>
      <c r="D703" s="232" t="s">
        <v>143</v>
      </c>
      <c r="E703" s="244" t="s">
        <v>19</v>
      </c>
      <c r="F703" s="245" t="s">
        <v>146</v>
      </c>
      <c r="G703" s="243"/>
      <c r="H703" s="246">
        <v>16.998999999999999</v>
      </c>
      <c r="I703" s="247"/>
      <c r="J703" s="243"/>
      <c r="K703" s="243"/>
      <c r="L703" s="248"/>
      <c r="M703" s="249"/>
      <c r="N703" s="250"/>
      <c r="O703" s="250"/>
      <c r="P703" s="250"/>
      <c r="Q703" s="250"/>
      <c r="R703" s="250"/>
      <c r="S703" s="250"/>
      <c r="T703" s="251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2" t="s">
        <v>143</v>
      </c>
      <c r="AU703" s="252" t="s">
        <v>86</v>
      </c>
      <c r="AV703" s="14" t="s">
        <v>139</v>
      </c>
      <c r="AW703" s="14" t="s">
        <v>37</v>
      </c>
      <c r="AX703" s="14" t="s">
        <v>84</v>
      </c>
      <c r="AY703" s="252" t="s">
        <v>131</v>
      </c>
    </row>
    <row r="704" s="2" customFormat="1" ht="24.15" customHeight="1">
      <c r="A704" s="38"/>
      <c r="B704" s="39"/>
      <c r="C704" s="267" t="s">
        <v>1276</v>
      </c>
      <c r="D704" s="267" t="s">
        <v>295</v>
      </c>
      <c r="E704" s="268" t="s">
        <v>1277</v>
      </c>
      <c r="F704" s="269" t="s">
        <v>1278</v>
      </c>
      <c r="G704" s="270" t="s">
        <v>179</v>
      </c>
      <c r="H704" s="271">
        <v>19.812000000000001</v>
      </c>
      <c r="I704" s="272"/>
      <c r="J704" s="273">
        <f>ROUND(I704*H704,2)</f>
        <v>0</v>
      </c>
      <c r="K704" s="269" t="s">
        <v>138</v>
      </c>
      <c r="L704" s="274"/>
      <c r="M704" s="275" t="s">
        <v>19</v>
      </c>
      <c r="N704" s="276" t="s">
        <v>48</v>
      </c>
      <c r="O704" s="84"/>
      <c r="P704" s="221">
        <f>O704*H704</f>
        <v>0</v>
      </c>
      <c r="Q704" s="221">
        <v>0.0047000000000000002</v>
      </c>
      <c r="R704" s="221">
        <f>Q704*H704</f>
        <v>0.093116400000000016</v>
      </c>
      <c r="S704" s="221">
        <v>0</v>
      </c>
      <c r="T704" s="222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3" t="s">
        <v>367</v>
      </c>
      <c r="AT704" s="223" t="s">
        <v>295</v>
      </c>
      <c r="AU704" s="223" t="s">
        <v>86</v>
      </c>
      <c r="AY704" s="17" t="s">
        <v>131</v>
      </c>
      <c r="BE704" s="224">
        <f>IF(N704="základní",J704,0)</f>
        <v>0</v>
      </c>
      <c r="BF704" s="224">
        <f>IF(N704="snížená",J704,0)</f>
        <v>0</v>
      </c>
      <c r="BG704" s="224">
        <f>IF(N704="zákl. přenesená",J704,0)</f>
        <v>0</v>
      </c>
      <c r="BH704" s="224">
        <f>IF(N704="sníž. přenesená",J704,0)</f>
        <v>0</v>
      </c>
      <c r="BI704" s="224">
        <f>IF(N704="nulová",J704,0)</f>
        <v>0</v>
      </c>
      <c r="BJ704" s="17" t="s">
        <v>84</v>
      </c>
      <c r="BK704" s="224">
        <f>ROUND(I704*H704,2)</f>
        <v>0</v>
      </c>
      <c r="BL704" s="17" t="s">
        <v>270</v>
      </c>
      <c r="BM704" s="223" t="s">
        <v>1279</v>
      </c>
    </row>
    <row r="705" s="13" customFormat="1">
      <c r="A705" s="13"/>
      <c r="B705" s="230"/>
      <c r="C705" s="231"/>
      <c r="D705" s="232" t="s">
        <v>143</v>
      </c>
      <c r="E705" s="231"/>
      <c r="F705" s="234" t="s">
        <v>1280</v>
      </c>
      <c r="G705" s="231"/>
      <c r="H705" s="235">
        <v>19.812000000000001</v>
      </c>
      <c r="I705" s="236"/>
      <c r="J705" s="231"/>
      <c r="K705" s="231"/>
      <c r="L705" s="237"/>
      <c r="M705" s="238"/>
      <c r="N705" s="239"/>
      <c r="O705" s="239"/>
      <c r="P705" s="239"/>
      <c r="Q705" s="239"/>
      <c r="R705" s="239"/>
      <c r="S705" s="239"/>
      <c r="T705" s="24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1" t="s">
        <v>143</v>
      </c>
      <c r="AU705" s="241" t="s">
        <v>86</v>
      </c>
      <c r="AV705" s="13" t="s">
        <v>86</v>
      </c>
      <c r="AW705" s="13" t="s">
        <v>4</v>
      </c>
      <c r="AX705" s="13" t="s">
        <v>84</v>
      </c>
      <c r="AY705" s="241" t="s">
        <v>131</v>
      </c>
    </row>
    <row r="706" s="2" customFormat="1" ht="16.5" customHeight="1">
      <c r="A706" s="38"/>
      <c r="B706" s="39"/>
      <c r="C706" s="212" t="s">
        <v>1281</v>
      </c>
      <c r="D706" s="212" t="s">
        <v>134</v>
      </c>
      <c r="E706" s="213" t="s">
        <v>1282</v>
      </c>
      <c r="F706" s="214" t="s">
        <v>1283</v>
      </c>
      <c r="G706" s="215" t="s">
        <v>179</v>
      </c>
      <c r="H706" s="216">
        <v>37.372</v>
      </c>
      <c r="I706" s="217"/>
      <c r="J706" s="218">
        <f>ROUND(I706*H706,2)</f>
        <v>0</v>
      </c>
      <c r="K706" s="214" t="s">
        <v>138</v>
      </c>
      <c r="L706" s="44"/>
      <c r="M706" s="219" t="s">
        <v>19</v>
      </c>
      <c r="N706" s="220" t="s">
        <v>48</v>
      </c>
      <c r="O706" s="84"/>
      <c r="P706" s="221">
        <f>O706*H706</f>
        <v>0</v>
      </c>
      <c r="Q706" s="221">
        <v>0.00038000000000000002</v>
      </c>
      <c r="R706" s="221">
        <f>Q706*H706</f>
        <v>0.014201360000000001</v>
      </c>
      <c r="S706" s="221">
        <v>0</v>
      </c>
      <c r="T706" s="222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3" t="s">
        <v>270</v>
      </c>
      <c r="AT706" s="223" t="s">
        <v>134</v>
      </c>
      <c r="AU706" s="223" t="s">
        <v>86</v>
      </c>
      <c r="AY706" s="17" t="s">
        <v>131</v>
      </c>
      <c r="BE706" s="224">
        <f>IF(N706="základní",J706,0)</f>
        <v>0</v>
      </c>
      <c r="BF706" s="224">
        <f>IF(N706="snížená",J706,0)</f>
        <v>0</v>
      </c>
      <c r="BG706" s="224">
        <f>IF(N706="zákl. přenesená",J706,0)</f>
        <v>0</v>
      </c>
      <c r="BH706" s="224">
        <f>IF(N706="sníž. přenesená",J706,0)</f>
        <v>0</v>
      </c>
      <c r="BI706" s="224">
        <f>IF(N706="nulová",J706,0)</f>
        <v>0</v>
      </c>
      <c r="BJ706" s="17" t="s">
        <v>84</v>
      </c>
      <c r="BK706" s="224">
        <f>ROUND(I706*H706,2)</f>
        <v>0</v>
      </c>
      <c r="BL706" s="17" t="s">
        <v>270</v>
      </c>
      <c r="BM706" s="223" t="s">
        <v>1284</v>
      </c>
    </row>
    <row r="707" s="2" customFormat="1">
      <c r="A707" s="38"/>
      <c r="B707" s="39"/>
      <c r="C707" s="40"/>
      <c r="D707" s="225" t="s">
        <v>141</v>
      </c>
      <c r="E707" s="40"/>
      <c r="F707" s="226" t="s">
        <v>1285</v>
      </c>
      <c r="G707" s="40"/>
      <c r="H707" s="40"/>
      <c r="I707" s="227"/>
      <c r="J707" s="40"/>
      <c r="K707" s="40"/>
      <c r="L707" s="44"/>
      <c r="M707" s="228"/>
      <c r="N707" s="229"/>
      <c r="O707" s="84"/>
      <c r="P707" s="84"/>
      <c r="Q707" s="84"/>
      <c r="R707" s="84"/>
      <c r="S707" s="84"/>
      <c r="T707" s="85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T707" s="17" t="s">
        <v>141</v>
      </c>
      <c r="AU707" s="17" t="s">
        <v>86</v>
      </c>
    </row>
    <row r="708" s="15" customFormat="1">
      <c r="A708" s="15"/>
      <c r="B708" s="256"/>
      <c r="C708" s="257"/>
      <c r="D708" s="232" t="s">
        <v>143</v>
      </c>
      <c r="E708" s="258" t="s">
        <v>19</v>
      </c>
      <c r="F708" s="259" t="s">
        <v>1286</v>
      </c>
      <c r="G708" s="257"/>
      <c r="H708" s="258" t="s">
        <v>19</v>
      </c>
      <c r="I708" s="260"/>
      <c r="J708" s="257"/>
      <c r="K708" s="257"/>
      <c r="L708" s="261"/>
      <c r="M708" s="262"/>
      <c r="N708" s="263"/>
      <c r="O708" s="263"/>
      <c r="P708" s="263"/>
      <c r="Q708" s="263"/>
      <c r="R708" s="263"/>
      <c r="S708" s="263"/>
      <c r="T708" s="264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65" t="s">
        <v>143</v>
      </c>
      <c r="AU708" s="265" t="s">
        <v>86</v>
      </c>
      <c r="AV708" s="15" t="s">
        <v>84</v>
      </c>
      <c r="AW708" s="15" t="s">
        <v>37</v>
      </c>
      <c r="AX708" s="15" t="s">
        <v>77</v>
      </c>
      <c r="AY708" s="265" t="s">
        <v>131</v>
      </c>
    </row>
    <row r="709" s="13" customFormat="1">
      <c r="A709" s="13"/>
      <c r="B709" s="230"/>
      <c r="C709" s="231"/>
      <c r="D709" s="232" t="s">
        <v>143</v>
      </c>
      <c r="E709" s="233" t="s">
        <v>19</v>
      </c>
      <c r="F709" s="234" t="s">
        <v>1287</v>
      </c>
      <c r="G709" s="231"/>
      <c r="H709" s="235">
        <v>30.948</v>
      </c>
      <c r="I709" s="236"/>
      <c r="J709" s="231"/>
      <c r="K709" s="231"/>
      <c r="L709" s="237"/>
      <c r="M709" s="238"/>
      <c r="N709" s="239"/>
      <c r="O709" s="239"/>
      <c r="P709" s="239"/>
      <c r="Q709" s="239"/>
      <c r="R709" s="239"/>
      <c r="S709" s="239"/>
      <c r="T709" s="24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1" t="s">
        <v>143</v>
      </c>
      <c r="AU709" s="241" t="s">
        <v>86</v>
      </c>
      <c r="AV709" s="13" t="s">
        <v>86</v>
      </c>
      <c r="AW709" s="13" t="s">
        <v>37</v>
      </c>
      <c r="AX709" s="13" t="s">
        <v>77</v>
      </c>
      <c r="AY709" s="241" t="s">
        <v>131</v>
      </c>
    </row>
    <row r="710" s="13" customFormat="1">
      <c r="A710" s="13"/>
      <c r="B710" s="230"/>
      <c r="C710" s="231"/>
      <c r="D710" s="232" t="s">
        <v>143</v>
      </c>
      <c r="E710" s="233" t="s">
        <v>19</v>
      </c>
      <c r="F710" s="234" t="s">
        <v>1265</v>
      </c>
      <c r="G710" s="231"/>
      <c r="H710" s="235">
        <v>6.4240000000000004</v>
      </c>
      <c r="I710" s="236"/>
      <c r="J710" s="231"/>
      <c r="K710" s="231"/>
      <c r="L710" s="237"/>
      <c r="M710" s="238"/>
      <c r="N710" s="239"/>
      <c r="O710" s="239"/>
      <c r="P710" s="239"/>
      <c r="Q710" s="239"/>
      <c r="R710" s="239"/>
      <c r="S710" s="239"/>
      <c r="T710" s="24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1" t="s">
        <v>143</v>
      </c>
      <c r="AU710" s="241" t="s">
        <v>86</v>
      </c>
      <c r="AV710" s="13" t="s">
        <v>86</v>
      </c>
      <c r="AW710" s="13" t="s">
        <v>37</v>
      </c>
      <c r="AX710" s="13" t="s">
        <v>77</v>
      </c>
      <c r="AY710" s="241" t="s">
        <v>131</v>
      </c>
    </row>
    <row r="711" s="14" customFormat="1">
      <c r="A711" s="14"/>
      <c r="B711" s="242"/>
      <c r="C711" s="243"/>
      <c r="D711" s="232" t="s">
        <v>143</v>
      </c>
      <c r="E711" s="244" t="s">
        <v>19</v>
      </c>
      <c r="F711" s="245" t="s">
        <v>146</v>
      </c>
      <c r="G711" s="243"/>
      <c r="H711" s="246">
        <v>37.372</v>
      </c>
      <c r="I711" s="247"/>
      <c r="J711" s="243"/>
      <c r="K711" s="243"/>
      <c r="L711" s="248"/>
      <c r="M711" s="249"/>
      <c r="N711" s="250"/>
      <c r="O711" s="250"/>
      <c r="P711" s="250"/>
      <c r="Q711" s="250"/>
      <c r="R711" s="250"/>
      <c r="S711" s="250"/>
      <c r="T711" s="25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2" t="s">
        <v>143</v>
      </c>
      <c r="AU711" s="252" t="s">
        <v>86</v>
      </c>
      <c r="AV711" s="14" t="s">
        <v>139</v>
      </c>
      <c r="AW711" s="14" t="s">
        <v>37</v>
      </c>
      <c r="AX711" s="14" t="s">
        <v>84</v>
      </c>
      <c r="AY711" s="252" t="s">
        <v>131</v>
      </c>
    </row>
    <row r="712" s="2" customFormat="1" ht="24.15" customHeight="1">
      <c r="A712" s="38"/>
      <c r="B712" s="39"/>
      <c r="C712" s="267" t="s">
        <v>1288</v>
      </c>
      <c r="D712" s="267" t="s">
        <v>295</v>
      </c>
      <c r="E712" s="268" t="s">
        <v>1289</v>
      </c>
      <c r="F712" s="269" t="s">
        <v>1290</v>
      </c>
      <c r="G712" s="270" t="s">
        <v>179</v>
      </c>
      <c r="H712" s="271">
        <v>43.557000000000002</v>
      </c>
      <c r="I712" s="272"/>
      <c r="J712" s="273">
        <f>ROUND(I712*H712,2)</f>
        <v>0</v>
      </c>
      <c r="K712" s="269" t="s">
        <v>138</v>
      </c>
      <c r="L712" s="274"/>
      <c r="M712" s="275" t="s">
        <v>19</v>
      </c>
      <c r="N712" s="276" t="s">
        <v>48</v>
      </c>
      <c r="O712" s="84"/>
      <c r="P712" s="221">
        <f>O712*H712</f>
        <v>0</v>
      </c>
      <c r="Q712" s="221">
        <v>0.0050000000000000001</v>
      </c>
      <c r="R712" s="221">
        <f>Q712*H712</f>
        <v>0.21778500000000001</v>
      </c>
      <c r="S712" s="221">
        <v>0</v>
      </c>
      <c r="T712" s="222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3" t="s">
        <v>367</v>
      </c>
      <c r="AT712" s="223" t="s">
        <v>295</v>
      </c>
      <c r="AU712" s="223" t="s">
        <v>86</v>
      </c>
      <c r="AY712" s="17" t="s">
        <v>131</v>
      </c>
      <c r="BE712" s="224">
        <f>IF(N712="základní",J712,0)</f>
        <v>0</v>
      </c>
      <c r="BF712" s="224">
        <f>IF(N712="snížená",J712,0)</f>
        <v>0</v>
      </c>
      <c r="BG712" s="224">
        <f>IF(N712="zákl. přenesená",J712,0)</f>
        <v>0</v>
      </c>
      <c r="BH712" s="224">
        <f>IF(N712="sníž. přenesená",J712,0)</f>
        <v>0</v>
      </c>
      <c r="BI712" s="224">
        <f>IF(N712="nulová",J712,0)</f>
        <v>0</v>
      </c>
      <c r="BJ712" s="17" t="s">
        <v>84</v>
      </c>
      <c r="BK712" s="224">
        <f>ROUND(I712*H712,2)</f>
        <v>0</v>
      </c>
      <c r="BL712" s="17" t="s">
        <v>270</v>
      </c>
      <c r="BM712" s="223" t="s">
        <v>1291</v>
      </c>
    </row>
    <row r="713" s="13" customFormat="1">
      <c r="A713" s="13"/>
      <c r="B713" s="230"/>
      <c r="C713" s="231"/>
      <c r="D713" s="232" t="s">
        <v>143</v>
      </c>
      <c r="E713" s="231"/>
      <c r="F713" s="234" t="s">
        <v>1292</v>
      </c>
      <c r="G713" s="231"/>
      <c r="H713" s="235">
        <v>43.557000000000002</v>
      </c>
      <c r="I713" s="236"/>
      <c r="J713" s="231"/>
      <c r="K713" s="231"/>
      <c r="L713" s="237"/>
      <c r="M713" s="238"/>
      <c r="N713" s="239"/>
      <c r="O713" s="239"/>
      <c r="P713" s="239"/>
      <c r="Q713" s="239"/>
      <c r="R713" s="239"/>
      <c r="S713" s="239"/>
      <c r="T713" s="240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1" t="s">
        <v>143</v>
      </c>
      <c r="AU713" s="241" t="s">
        <v>86</v>
      </c>
      <c r="AV713" s="13" t="s">
        <v>86</v>
      </c>
      <c r="AW713" s="13" t="s">
        <v>4</v>
      </c>
      <c r="AX713" s="13" t="s">
        <v>84</v>
      </c>
      <c r="AY713" s="241" t="s">
        <v>131</v>
      </c>
    </row>
    <row r="714" s="2" customFormat="1" ht="16.5" customHeight="1">
      <c r="A714" s="38"/>
      <c r="B714" s="39"/>
      <c r="C714" s="212" t="s">
        <v>1293</v>
      </c>
      <c r="D714" s="212" t="s">
        <v>134</v>
      </c>
      <c r="E714" s="213" t="s">
        <v>1294</v>
      </c>
      <c r="F714" s="214" t="s">
        <v>1295</v>
      </c>
      <c r="G714" s="215" t="s">
        <v>179</v>
      </c>
      <c r="H714" s="216">
        <v>74.742999999999995</v>
      </c>
      <c r="I714" s="217"/>
      <c r="J714" s="218">
        <f>ROUND(I714*H714,2)</f>
        <v>0</v>
      </c>
      <c r="K714" s="214" t="s">
        <v>138</v>
      </c>
      <c r="L714" s="44"/>
      <c r="M714" s="219" t="s">
        <v>19</v>
      </c>
      <c r="N714" s="220" t="s">
        <v>48</v>
      </c>
      <c r="O714" s="84"/>
      <c r="P714" s="221">
        <f>O714*H714</f>
        <v>0</v>
      </c>
      <c r="Q714" s="221">
        <v>0.00010000000000000001</v>
      </c>
      <c r="R714" s="221">
        <f>Q714*H714</f>
        <v>0.0074742999999999997</v>
      </c>
      <c r="S714" s="221">
        <v>0</v>
      </c>
      <c r="T714" s="222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3" t="s">
        <v>270</v>
      </c>
      <c r="AT714" s="223" t="s">
        <v>134</v>
      </c>
      <c r="AU714" s="223" t="s">
        <v>86</v>
      </c>
      <c r="AY714" s="17" t="s">
        <v>131</v>
      </c>
      <c r="BE714" s="224">
        <f>IF(N714="základní",J714,0)</f>
        <v>0</v>
      </c>
      <c r="BF714" s="224">
        <f>IF(N714="snížená",J714,0)</f>
        <v>0</v>
      </c>
      <c r="BG714" s="224">
        <f>IF(N714="zákl. přenesená",J714,0)</f>
        <v>0</v>
      </c>
      <c r="BH714" s="224">
        <f>IF(N714="sníž. přenesená",J714,0)</f>
        <v>0</v>
      </c>
      <c r="BI714" s="224">
        <f>IF(N714="nulová",J714,0)</f>
        <v>0</v>
      </c>
      <c r="BJ714" s="17" t="s">
        <v>84</v>
      </c>
      <c r="BK714" s="224">
        <f>ROUND(I714*H714,2)</f>
        <v>0</v>
      </c>
      <c r="BL714" s="17" t="s">
        <v>270</v>
      </c>
      <c r="BM714" s="223" t="s">
        <v>1296</v>
      </c>
    </row>
    <row r="715" s="2" customFormat="1">
      <c r="A715" s="38"/>
      <c r="B715" s="39"/>
      <c r="C715" s="40"/>
      <c r="D715" s="225" t="s">
        <v>141</v>
      </c>
      <c r="E715" s="40"/>
      <c r="F715" s="226" t="s">
        <v>1297</v>
      </c>
      <c r="G715" s="40"/>
      <c r="H715" s="40"/>
      <c r="I715" s="227"/>
      <c r="J715" s="40"/>
      <c r="K715" s="40"/>
      <c r="L715" s="44"/>
      <c r="M715" s="228"/>
      <c r="N715" s="229"/>
      <c r="O715" s="84"/>
      <c r="P715" s="84"/>
      <c r="Q715" s="84"/>
      <c r="R715" s="84"/>
      <c r="S715" s="84"/>
      <c r="T715" s="85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T715" s="17" t="s">
        <v>141</v>
      </c>
      <c r="AU715" s="17" t="s">
        <v>86</v>
      </c>
    </row>
    <row r="716" s="15" customFormat="1">
      <c r="A716" s="15"/>
      <c r="B716" s="256"/>
      <c r="C716" s="257"/>
      <c r="D716" s="232" t="s">
        <v>143</v>
      </c>
      <c r="E716" s="258" t="s">
        <v>19</v>
      </c>
      <c r="F716" s="259" t="s">
        <v>1298</v>
      </c>
      <c r="G716" s="257"/>
      <c r="H716" s="258" t="s">
        <v>19</v>
      </c>
      <c r="I716" s="260"/>
      <c r="J716" s="257"/>
      <c r="K716" s="257"/>
      <c r="L716" s="261"/>
      <c r="M716" s="262"/>
      <c r="N716" s="263"/>
      <c r="O716" s="263"/>
      <c r="P716" s="263"/>
      <c r="Q716" s="263"/>
      <c r="R716" s="263"/>
      <c r="S716" s="263"/>
      <c r="T716" s="264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5" t="s">
        <v>143</v>
      </c>
      <c r="AU716" s="265" t="s">
        <v>86</v>
      </c>
      <c r="AV716" s="15" t="s">
        <v>84</v>
      </c>
      <c r="AW716" s="15" t="s">
        <v>37</v>
      </c>
      <c r="AX716" s="15" t="s">
        <v>77</v>
      </c>
      <c r="AY716" s="265" t="s">
        <v>131</v>
      </c>
    </row>
    <row r="717" s="13" customFormat="1">
      <c r="A717" s="13"/>
      <c r="B717" s="230"/>
      <c r="C717" s="231"/>
      <c r="D717" s="232" t="s">
        <v>143</v>
      </c>
      <c r="E717" s="233" t="s">
        <v>19</v>
      </c>
      <c r="F717" s="234" t="s">
        <v>1299</v>
      </c>
      <c r="G717" s="231"/>
      <c r="H717" s="235">
        <v>61.896000000000001</v>
      </c>
      <c r="I717" s="236"/>
      <c r="J717" s="231"/>
      <c r="K717" s="231"/>
      <c r="L717" s="237"/>
      <c r="M717" s="238"/>
      <c r="N717" s="239"/>
      <c r="O717" s="239"/>
      <c r="P717" s="239"/>
      <c r="Q717" s="239"/>
      <c r="R717" s="239"/>
      <c r="S717" s="239"/>
      <c r="T717" s="240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1" t="s">
        <v>143</v>
      </c>
      <c r="AU717" s="241" t="s">
        <v>86</v>
      </c>
      <c r="AV717" s="13" t="s">
        <v>86</v>
      </c>
      <c r="AW717" s="13" t="s">
        <v>37</v>
      </c>
      <c r="AX717" s="13" t="s">
        <v>77</v>
      </c>
      <c r="AY717" s="241" t="s">
        <v>131</v>
      </c>
    </row>
    <row r="718" s="13" customFormat="1">
      <c r="A718" s="13"/>
      <c r="B718" s="230"/>
      <c r="C718" s="231"/>
      <c r="D718" s="232" t="s">
        <v>143</v>
      </c>
      <c r="E718" s="233" t="s">
        <v>19</v>
      </c>
      <c r="F718" s="234" t="s">
        <v>1300</v>
      </c>
      <c r="G718" s="231"/>
      <c r="H718" s="235">
        <v>12.847</v>
      </c>
      <c r="I718" s="236"/>
      <c r="J718" s="231"/>
      <c r="K718" s="231"/>
      <c r="L718" s="237"/>
      <c r="M718" s="238"/>
      <c r="N718" s="239"/>
      <c r="O718" s="239"/>
      <c r="P718" s="239"/>
      <c r="Q718" s="239"/>
      <c r="R718" s="239"/>
      <c r="S718" s="239"/>
      <c r="T718" s="24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1" t="s">
        <v>143</v>
      </c>
      <c r="AU718" s="241" t="s">
        <v>86</v>
      </c>
      <c r="AV718" s="13" t="s">
        <v>86</v>
      </c>
      <c r="AW718" s="13" t="s">
        <v>37</v>
      </c>
      <c r="AX718" s="13" t="s">
        <v>77</v>
      </c>
      <c r="AY718" s="241" t="s">
        <v>131</v>
      </c>
    </row>
    <row r="719" s="14" customFormat="1">
      <c r="A719" s="14"/>
      <c r="B719" s="242"/>
      <c r="C719" s="243"/>
      <c r="D719" s="232" t="s">
        <v>143</v>
      </c>
      <c r="E719" s="244" t="s">
        <v>19</v>
      </c>
      <c r="F719" s="245" t="s">
        <v>146</v>
      </c>
      <c r="G719" s="243"/>
      <c r="H719" s="246">
        <v>74.742999999999995</v>
      </c>
      <c r="I719" s="247"/>
      <c r="J719" s="243"/>
      <c r="K719" s="243"/>
      <c r="L719" s="248"/>
      <c r="M719" s="249"/>
      <c r="N719" s="250"/>
      <c r="O719" s="250"/>
      <c r="P719" s="250"/>
      <c r="Q719" s="250"/>
      <c r="R719" s="250"/>
      <c r="S719" s="250"/>
      <c r="T719" s="25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2" t="s">
        <v>143</v>
      </c>
      <c r="AU719" s="252" t="s">
        <v>86</v>
      </c>
      <c r="AV719" s="14" t="s">
        <v>139</v>
      </c>
      <c r="AW719" s="14" t="s">
        <v>37</v>
      </c>
      <c r="AX719" s="14" t="s">
        <v>84</v>
      </c>
      <c r="AY719" s="252" t="s">
        <v>131</v>
      </c>
    </row>
    <row r="720" s="2" customFormat="1" ht="16.5" customHeight="1">
      <c r="A720" s="38"/>
      <c r="B720" s="39"/>
      <c r="C720" s="267" t="s">
        <v>1301</v>
      </c>
      <c r="D720" s="267" t="s">
        <v>295</v>
      </c>
      <c r="E720" s="268" t="s">
        <v>1302</v>
      </c>
      <c r="F720" s="269" t="s">
        <v>1303</v>
      </c>
      <c r="G720" s="270" t="s">
        <v>321</v>
      </c>
      <c r="H720" s="271">
        <v>44.845999999999997</v>
      </c>
      <c r="I720" s="272"/>
      <c r="J720" s="273">
        <f>ROUND(I720*H720,2)</f>
        <v>0</v>
      </c>
      <c r="K720" s="269" t="s">
        <v>138</v>
      </c>
      <c r="L720" s="274"/>
      <c r="M720" s="275" t="s">
        <v>19</v>
      </c>
      <c r="N720" s="276" t="s">
        <v>48</v>
      </c>
      <c r="O720" s="84"/>
      <c r="P720" s="221">
        <f>O720*H720</f>
        <v>0</v>
      </c>
      <c r="Q720" s="221">
        <v>0.001</v>
      </c>
      <c r="R720" s="221">
        <f>Q720*H720</f>
        <v>0.044845999999999997</v>
      </c>
      <c r="S720" s="221">
        <v>0</v>
      </c>
      <c r="T720" s="222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3" t="s">
        <v>367</v>
      </c>
      <c r="AT720" s="223" t="s">
        <v>295</v>
      </c>
      <c r="AU720" s="223" t="s">
        <v>86</v>
      </c>
      <c r="AY720" s="17" t="s">
        <v>131</v>
      </c>
      <c r="BE720" s="224">
        <f>IF(N720="základní",J720,0)</f>
        <v>0</v>
      </c>
      <c r="BF720" s="224">
        <f>IF(N720="snížená",J720,0)</f>
        <v>0</v>
      </c>
      <c r="BG720" s="224">
        <f>IF(N720="zákl. přenesená",J720,0)</f>
        <v>0</v>
      </c>
      <c r="BH720" s="224">
        <f>IF(N720="sníž. přenesená",J720,0)</f>
        <v>0</v>
      </c>
      <c r="BI720" s="224">
        <f>IF(N720="nulová",J720,0)</f>
        <v>0</v>
      </c>
      <c r="BJ720" s="17" t="s">
        <v>84</v>
      </c>
      <c r="BK720" s="224">
        <f>ROUND(I720*H720,2)</f>
        <v>0</v>
      </c>
      <c r="BL720" s="17" t="s">
        <v>270</v>
      </c>
      <c r="BM720" s="223" t="s">
        <v>1304</v>
      </c>
    </row>
    <row r="721" s="13" customFormat="1">
      <c r="A721" s="13"/>
      <c r="B721" s="230"/>
      <c r="C721" s="231"/>
      <c r="D721" s="232" t="s">
        <v>143</v>
      </c>
      <c r="E721" s="231"/>
      <c r="F721" s="234" t="s">
        <v>1305</v>
      </c>
      <c r="G721" s="231"/>
      <c r="H721" s="235">
        <v>44.845999999999997</v>
      </c>
      <c r="I721" s="236"/>
      <c r="J721" s="231"/>
      <c r="K721" s="231"/>
      <c r="L721" s="237"/>
      <c r="M721" s="238"/>
      <c r="N721" s="239"/>
      <c r="O721" s="239"/>
      <c r="P721" s="239"/>
      <c r="Q721" s="239"/>
      <c r="R721" s="239"/>
      <c r="S721" s="239"/>
      <c r="T721" s="24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1" t="s">
        <v>143</v>
      </c>
      <c r="AU721" s="241" t="s">
        <v>86</v>
      </c>
      <c r="AV721" s="13" t="s">
        <v>86</v>
      </c>
      <c r="AW721" s="13" t="s">
        <v>4</v>
      </c>
      <c r="AX721" s="13" t="s">
        <v>84</v>
      </c>
      <c r="AY721" s="241" t="s">
        <v>131</v>
      </c>
    </row>
    <row r="722" s="2" customFormat="1" ht="24.15" customHeight="1">
      <c r="A722" s="38"/>
      <c r="B722" s="39"/>
      <c r="C722" s="212" t="s">
        <v>1306</v>
      </c>
      <c r="D722" s="212" t="s">
        <v>134</v>
      </c>
      <c r="E722" s="213" t="s">
        <v>1307</v>
      </c>
      <c r="F722" s="214" t="s">
        <v>1308</v>
      </c>
      <c r="G722" s="215" t="s">
        <v>298</v>
      </c>
      <c r="H722" s="216">
        <v>1.097</v>
      </c>
      <c r="I722" s="217"/>
      <c r="J722" s="218">
        <f>ROUND(I722*H722,2)</f>
        <v>0</v>
      </c>
      <c r="K722" s="214" t="s">
        <v>138</v>
      </c>
      <c r="L722" s="44"/>
      <c r="M722" s="219" t="s">
        <v>19</v>
      </c>
      <c r="N722" s="220" t="s">
        <v>48</v>
      </c>
      <c r="O722" s="84"/>
      <c r="P722" s="221">
        <f>O722*H722</f>
        <v>0</v>
      </c>
      <c r="Q722" s="221">
        <v>0</v>
      </c>
      <c r="R722" s="221">
        <f>Q722*H722</f>
        <v>0</v>
      </c>
      <c r="S722" s="221">
        <v>0</v>
      </c>
      <c r="T722" s="222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3" t="s">
        <v>270</v>
      </c>
      <c r="AT722" s="223" t="s">
        <v>134</v>
      </c>
      <c r="AU722" s="223" t="s">
        <v>86</v>
      </c>
      <c r="AY722" s="17" t="s">
        <v>131</v>
      </c>
      <c r="BE722" s="224">
        <f>IF(N722="základní",J722,0)</f>
        <v>0</v>
      </c>
      <c r="BF722" s="224">
        <f>IF(N722="snížená",J722,0)</f>
        <v>0</v>
      </c>
      <c r="BG722" s="224">
        <f>IF(N722="zákl. přenesená",J722,0)</f>
        <v>0</v>
      </c>
      <c r="BH722" s="224">
        <f>IF(N722="sníž. přenesená",J722,0)</f>
        <v>0</v>
      </c>
      <c r="BI722" s="224">
        <f>IF(N722="nulová",J722,0)</f>
        <v>0</v>
      </c>
      <c r="BJ722" s="17" t="s">
        <v>84</v>
      </c>
      <c r="BK722" s="224">
        <f>ROUND(I722*H722,2)</f>
        <v>0</v>
      </c>
      <c r="BL722" s="17" t="s">
        <v>270</v>
      </c>
      <c r="BM722" s="223" t="s">
        <v>1309</v>
      </c>
    </row>
    <row r="723" s="2" customFormat="1">
      <c r="A723" s="38"/>
      <c r="B723" s="39"/>
      <c r="C723" s="40"/>
      <c r="D723" s="225" t="s">
        <v>141</v>
      </c>
      <c r="E723" s="40"/>
      <c r="F723" s="226" t="s">
        <v>1310</v>
      </c>
      <c r="G723" s="40"/>
      <c r="H723" s="40"/>
      <c r="I723" s="227"/>
      <c r="J723" s="40"/>
      <c r="K723" s="40"/>
      <c r="L723" s="44"/>
      <c r="M723" s="228"/>
      <c r="N723" s="229"/>
      <c r="O723" s="84"/>
      <c r="P723" s="84"/>
      <c r="Q723" s="84"/>
      <c r="R723" s="84"/>
      <c r="S723" s="84"/>
      <c r="T723" s="85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T723" s="17" t="s">
        <v>141</v>
      </c>
      <c r="AU723" s="17" t="s">
        <v>86</v>
      </c>
    </row>
    <row r="724" s="2" customFormat="1" ht="33" customHeight="1">
      <c r="A724" s="38"/>
      <c r="B724" s="39"/>
      <c r="C724" s="212" t="s">
        <v>1311</v>
      </c>
      <c r="D724" s="212" t="s">
        <v>134</v>
      </c>
      <c r="E724" s="213" t="s">
        <v>1312</v>
      </c>
      <c r="F724" s="214" t="s">
        <v>1313</v>
      </c>
      <c r="G724" s="215" t="s">
        <v>298</v>
      </c>
      <c r="H724" s="216">
        <v>1.097</v>
      </c>
      <c r="I724" s="217"/>
      <c r="J724" s="218">
        <f>ROUND(I724*H724,2)</f>
        <v>0</v>
      </c>
      <c r="K724" s="214" t="s">
        <v>138</v>
      </c>
      <c r="L724" s="44"/>
      <c r="M724" s="219" t="s">
        <v>19</v>
      </c>
      <c r="N724" s="220" t="s">
        <v>48</v>
      </c>
      <c r="O724" s="84"/>
      <c r="P724" s="221">
        <f>O724*H724</f>
        <v>0</v>
      </c>
      <c r="Q724" s="221">
        <v>0</v>
      </c>
      <c r="R724" s="221">
        <f>Q724*H724</f>
        <v>0</v>
      </c>
      <c r="S724" s="221">
        <v>0</v>
      </c>
      <c r="T724" s="222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3" t="s">
        <v>270</v>
      </c>
      <c r="AT724" s="223" t="s">
        <v>134</v>
      </c>
      <c r="AU724" s="223" t="s">
        <v>86</v>
      </c>
      <c r="AY724" s="17" t="s">
        <v>131</v>
      </c>
      <c r="BE724" s="224">
        <f>IF(N724="základní",J724,0)</f>
        <v>0</v>
      </c>
      <c r="BF724" s="224">
        <f>IF(N724="snížená",J724,0)</f>
        <v>0</v>
      </c>
      <c r="BG724" s="224">
        <f>IF(N724="zákl. přenesená",J724,0)</f>
        <v>0</v>
      </c>
      <c r="BH724" s="224">
        <f>IF(N724="sníž. přenesená",J724,0)</f>
        <v>0</v>
      </c>
      <c r="BI724" s="224">
        <f>IF(N724="nulová",J724,0)</f>
        <v>0</v>
      </c>
      <c r="BJ724" s="17" t="s">
        <v>84</v>
      </c>
      <c r="BK724" s="224">
        <f>ROUND(I724*H724,2)</f>
        <v>0</v>
      </c>
      <c r="BL724" s="17" t="s">
        <v>270</v>
      </c>
      <c r="BM724" s="223" t="s">
        <v>1314</v>
      </c>
    </row>
    <row r="725" s="2" customFormat="1">
      <c r="A725" s="38"/>
      <c r="B725" s="39"/>
      <c r="C725" s="40"/>
      <c r="D725" s="225" t="s">
        <v>141</v>
      </c>
      <c r="E725" s="40"/>
      <c r="F725" s="226" t="s">
        <v>1315</v>
      </c>
      <c r="G725" s="40"/>
      <c r="H725" s="40"/>
      <c r="I725" s="227"/>
      <c r="J725" s="40"/>
      <c r="K725" s="40"/>
      <c r="L725" s="44"/>
      <c r="M725" s="228"/>
      <c r="N725" s="229"/>
      <c r="O725" s="84"/>
      <c r="P725" s="84"/>
      <c r="Q725" s="84"/>
      <c r="R725" s="84"/>
      <c r="S725" s="84"/>
      <c r="T725" s="85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T725" s="17" t="s">
        <v>141</v>
      </c>
      <c r="AU725" s="17" t="s">
        <v>86</v>
      </c>
    </row>
    <row r="726" s="12" customFormat="1" ht="22.8" customHeight="1">
      <c r="A726" s="12"/>
      <c r="B726" s="196"/>
      <c r="C726" s="197"/>
      <c r="D726" s="198" t="s">
        <v>76</v>
      </c>
      <c r="E726" s="210" t="s">
        <v>1316</v>
      </c>
      <c r="F726" s="210" t="s">
        <v>1317</v>
      </c>
      <c r="G726" s="197"/>
      <c r="H726" s="197"/>
      <c r="I726" s="200"/>
      <c r="J726" s="211">
        <f>BK726</f>
        <v>0</v>
      </c>
      <c r="K726" s="197"/>
      <c r="L726" s="202"/>
      <c r="M726" s="203"/>
      <c r="N726" s="204"/>
      <c r="O726" s="204"/>
      <c r="P726" s="205">
        <f>SUM(P727:P729)</f>
        <v>0</v>
      </c>
      <c r="Q726" s="204"/>
      <c r="R726" s="205">
        <f>SUM(R727:R729)</f>
        <v>0</v>
      </c>
      <c r="S726" s="204"/>
      <c r="T726" s="206">
        <f>SUM(T727:T729)</f>
        <v>0.38284400000000002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07" t="s">
        <v>86</v>
      </c>
      <c r="AT726" s="208" t="s">
        <v>76</v>
      </c>
      <c r="AU726" s="208" t="s">
        <v>84</v>
      </c>
      <c r="AY726" s="207" t="s">
        <v>131</v>
      </c>
      <c r="BK726" s="209">
        <f>SUM(BK727:BK729)</f>
        <v>0</v>
      </c>
    </row>
    <row r="727" s="2" customFormat="1" ht="21.75" customHeight="1">
      <c r="A727" s="38"/>
      <c r="B727" s="39"/>
      <c r="C727" s="212" t="s">
        <v>1318</v>
      </c>
      <c r="D727" s="212" t="s">
        <v>134</v>
      </c>
      <c r="E727" s="213" t="s">
        <v>1319</v>
      </c>
      <c r="F727" s="214" t="s">
        <v>1320</v>
      </c>
      <c r="G727" s="215" t="s">
        <v>179</v>
      </c>
      <c r="H727" s="216">
        <v>34.804000000000002</v>
      </c>
      <c r="I727" s="217"/>
      <c r="J727" s="218">
        <f>ROUND(I727*H727,2)</f>
        <v>0</v>
      </c>
      <c r="K727" s="214" t="s">
        <v>138</v>
      </c>
      <c r="L727" s="44"/>
      <c r="M727" s="219" t="s">
        <v>19</v>
      </c>
      <c r="N727" s="220" t="s">
        <v>48</v>
      </c>
      <c r="O727" s="84"/>
      <c r="P727" s="221">
        <f>O727*H727</f>
        <v>0</v>
      </c>
      <c r="Q727" s="221">
        <v>0</v>
      </c>
      <c r="R727" s="221">
        <f>Q727*H727</f>
        <v>0</v>
      </c>
      <c r="S727" s="221">
        <v>0.010999999999999999</v>
      </c>
      <c r="T727" s="222">
        <f>S727*H727</f>
        <v>0.38284400000000002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3" t="s">
        <v>270</v>
      </c>
      <c r="AT727" s="223" t="s">
        <v>134</v>
      </c>
      <c r="AU727" s="223" t="s">
        <v>86</v>
      </c>
      <c r="AY727" s="17" t="s">
        <v>131</v>
      </c>
      <c r="BE727" s="224">
        <f>IF(N727="základní",J727,0)</f>
        <v>0</v>
      </c>
      <c r="BF727" s="224">
        <f>IF(N727="snížená",J727,0)</f>
        <v>0</v>
      </c>
      <c r="BG727" s="224">
        <f>IF(N727="zákl. přenesená",J727,0)</f>
        <v>0</v>
      </c>
      <c r="BH727" s="224">
        <f>IF(N727="sníž. přenesená",J727,0)</f>
        <v>0</v>
      </c>
      <c r="BI727" s="224">
        <f>IF(N727="nulová",J727,0)</f>
        <v>0</v>
      </c>
      <c r="BJ727" s="17" t="s">
        <v>84</v>
      </c>
      <c r="BK727" s="224">
        <f>ROUND(I727*H727,2)</f>
        <v>0</v>
      </c>
      <c r="BL727" s="17" t="s">
        <v>270</v>
      </c>
      <c r="BM727" s="223" t="s">
        <v>1321</v>
      </c>
    </row>
    <row r="728" s="2" customFormat="1">
      <c r="A728" s="38"/>
      <c r="B728" s="39"/>
      <c r="C728" s="40"/>
      <c r="D728" s="225" t="s">
        <v>141</v>
      </c>
      <c r="E728" s="40"/>
      <c r="F728" s="226" t="s">
        <v>1322</v>
      </c>
      <c r="G728" s="40"/>
      <c r="H728" s="40"/>
      <c r="I728" s="227"/>
      <c r="J728" s="40"/>
      <c r="K728" s="40"/>
      <c r="L728" s="44"/>
      <c r="M728" s="228"/>
      <c r="N728" s="229"/>
      <c r="O728" s="84"/>
      <c r="P728" s="84"/>
      <c r="Q728" s="84"/>
      <c r="R728" s="84"/>
      <c r="S728" s="84"/>
      <c r="T728" s="85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T728" s="17" t="s">
        <v>141</v>
      </c>
      <c r="AU728" s="17" t="s">
        <v>86</v>
      </c>
    </row>
    <row r="729" s="13" customFormat="1">
      <c r="A729" s="13"/>
      <c r="B729" s="230"/>
      <c r="C729" s="231"/>
      <c r="D729" s="232" t="s">
        <v>143</v>
      </c>
      <c r="E729" s="233" t="s">
        <v>19</v>
      </c>
      <c r="F729" s="234" t="s">
        <v>1323</v>
      </c>
      <c r="G729" s="231"/>
      <c r="H729" s="235">
        <v>34.804000000000002</v>
      </c>
      <c r="I729" s="236"/>
      <c r="J729" s="231"/>
      <c r="K729" s="231"/>
      <c r="L729" s="237"/>
      <c r="M729" s="253"/>
      <c r="N729" s="254"/>
      <c r="O729" s="254"/>
      <c r="P729" s="254"/>
      <c r="Q729" s="254"/>
      <c r="R729" s="254"/>
      <c r="S729" s="254"/>
      <c r="T729" s="255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1" t="s">
        <v>143</v>
      </c>
      <c r="AU729" s="241" t="s">
        <v>86</v>
      </c>
      <c r="AV729" s="13" t="s">
        <v>86</v>
      </c>
      <c r="AW729" s="13" t="s">
        <v>37</v>
      </c>
      <c r="AX729" s="13" t="s">
        <v>84</v>
      </c>
      <c r="AY729" s="241" t="s">
        <v>131</v>
      </c>
    </row>
    <row r="730" s="2" customFormat="1" ht="6.96" customHeight="1">
      <c r="A730" s="38"/>
      <c r="B730" s="59"/>
      <c r="C730" s="60"/>
      <c r="D730" s="60"/>
      <c r="E730" s="60"/>
      <c r="F730" s="60"/>
      <c r="G730" s="60"/>
      <c r="H730" s="60"/>
      <c r="I730" s="60"/>
      <c r="J730" s="60"/>
      <c r="K730" s="60"/>
      <c r="L730" s="44"/>
      <c r="M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</row>
  </sheetData>
  <sheetProtection sheet="1" autoFilter="0" formatColumns="0" formatRows="0" objects="1" scenarios="1" spinCount="100000" saltValue="hl/iArGdOXdJi0UzsQq3bEnxlkLoRequkwp5HtqanalFH34nIv8K4BOfeO4GWY5fNc3yelqA226oYSIPTMgiZw==" hashValue="v7lR/pgHzsUDnkjQO6Usstvn9QNWr1iaEd5zsl45jVBSU0RTrURl/9j3nWHsOB4jn/kUi5JNrEzBlB6lGTUmQg==" algorithmName="SHA-512" password="CC35"/>
  <autoFilter ref="C98:K7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3" r:id="rId1" display="https://podminky.urs.cz/item/CS_URS_2022_01/111251101"/>
    <hyperlink ref="F106" r:id="rId2" display="https://podminky.urs.cz/item/CS_URS_2022_01/112155311"/>
    <hyperlink ref="F108" r:id="rId3" display="https://podminky.urs.cz/item/CS_URS_2022_01/113107223"/>
    <hyperlink ref="F112" r:id="rId4" display="https://podminky.urs.cz/item/CS_URS_2022_01/113107241"/>
    <hyperlink ref="F116" r:id="rId5" display="https://podminky.urs.cz/item/CS_URS_2022_01/113154123"/>
    <hyperlink ref="F121" r:id="rId6" display="https://podminky.urs.cz/item/CS_URS_2022_01/115001104"/>
    <hyperlink ref="F123" r:id="rId7" display="https://podminky.urs.cz/item/CS_URS_2022_01/115101201"/>
    <hyperlink ref="F126" r:id="rId8" display="https://podminky.urs.cz/item/CS_URS_2022_01/115101301"/>
    <hyperlink ref="F129" r:id="rId9" display="https://podminky.urs.cz/item/CS_URS_2022_01/119003217"/>
    <hyperlink ref="F132" r:id="rId10" display="https://podminky.urs.cz/item/CS_URS_2022_01/119003218"/>
    <hyperlink ref="F134" r:id="rId11" display="https://podminky.urs.cz/item/CS_URS_2022_01/124253100"/>
    <hyperlink ref="F140" r:id="rId12" display="https://podminky.urs.cz/item/CS_URS_2022_01/131251104"/>
    <hyperlink ref="F145" r:id="rId13" display="https://podminky.urs.cz/item/CS_URS_2022_01/132251252"/>
    <hyperlink ref="F150" r:id="rId14" display="https://podminky.urs.cz/item/CS_URS_2022_01/133251101"/>
    <hyperlink ref="F155" r:id="rId15" display="https://podminky.urs.cz/item/CS_URS_2022_01/153812111"/>
    <hyperlink ref="F158" r:id="rId16" display="https://podminky.urs.cz/item/CS_URS_2022_01/162751116"/>
    <hyperlink ref="F166" r:id="rId17" display="https://podminky.urs.cz/item/CS_URS_2022_01/171251101"/>
    <hyperlink ref="F169" r:id="rId18" display="https://podminky.urs.cz/item/CS_URS_2022_01/174151101"/>
    <hyperlink ref="F181" r:id="rId19" display="https://podminky.urs.cz/item/CS_URS_2022_01/181111111"/>
    <hyperlink ref="F184" r:id="rId20" display="https://podminky.urs.cz/item/CS_URS_2022_01/181411132"/>
    <hyperlink ref="F189" r:id="rId21" display="https://podminky.urs.cz/item/CS_URS_2022_01/182351023"/>
    <hyperlink ref="F194" r:id="rId22" display="https://podminky.urs.cz/item/CS_URS_2022_01/183111142"/>
    <hyperlink ref="F200" r:id="rId23" display="https://podminky.urs.cz/item/CS_URS_2022_01/184102211"/>
    <hyperlink ref="F204" r:id="rId24" display="https://podminky.urs.cz/item/CS_URS_2022_01/184911421"/>
    <hyperlink ref="F209" r:id="rId25" display="https://podminky.urs.cz/item/CS_URS_2022_01/185804311"/>
    <hyperlink ref="F213" r:id="rId26" display="https://podminky.urs.cz/item/CS_URS_2022_01/212312111"/>
    <hyperlink ref="F216" r:id="rId27" display="https://podminky.urs.cz/item/CS_URS_2022_01/212792213"/>
    <hyperlink ref="F221" r:id="rId28" display="https://podminky.urs.cz/item/CS_URS_2022_01/212972114"/>
    <hyperlink ref="F223" r:id="rId29" display="https://podminky.urs.cz/item/CS_URS_2022_01/213141131"/>
    <hyperlink ref="F228" r:id="rId30" display="https://podminky.urs.cz/item/CS_URS_2022_01/213311151"/>
    <hyperlink ref="F231" r:id="rId31" display="https://podminky.urs.cz/item/CS_URS_2022_01/224411112"/>
    <hyperlink ref="F234" r:id="rId32" display="https://podminky.urs.cz/item/CS_URS_2022_01/273321118"/>
    <hyperlink ref="F237" r:id="rId33" display="https://podminky.urs.cz/item/CS_URS_2022_01/273354111"/>
    <hyperlink ref="F240" r:id="rId34" display="https://podminky.urs.cz/item/CS_URS_2022_01/273354211"/>
    <hyperlink ref="F242" r:id="rId35" display="https://podminky.urs.cz/item/CS_URS_2022_01/273361116"/>
    <hyperlink ref="F245" r:id="rId36" display="https://podminky.urs.cz/item/CS_URS_2022_01/274311124"/>
    <hyperlink ref="F248" r:id="rId37" display="https://podminky.urs.cz/item/CS_URS_2022_01/274354111"/>
    <hyperlink ref="F251" r:id="rId38" display="https://podminky.urs.cz/item/CS_URS_2022_01/274354211"/>
    <hyperlink ref="F253" r:id="rId39" display="https://podminky.urs.cz/item/CS_URS_2022_01/281602111"/>
    <hyperlink ref="F256" r:id="rId40" display="https://podminky.urs.cz/item/CS_URS_2022_01/282602112"/>
    <hyperlink ref="F269" r:id="rId41" display="https://podminky.urs.cz/item/CS_URS_2022_01/283111113"/>
    <hyperlink ref="F272" r:id="rId42" display="https://podminky.urs.cz/item/CS_URS_2022_01/283111123"/>
    <hyperlink ref="F277" r:id="rId43" display="https://podminky.urs.cz/item/CS_URS_2022_01/283131113"/>
    <hyperlink ref="F283" r:id="rId44" display="https://podminky.urs.cz/item/CS_URS_2022_01/317171126"/>
    <hyperlink ref="F287" r:id="rId45" display="https://podminky.urs.cz/item/CS_URS_2022_01/317321018"/>
    <hyperlink ref="F290" r:id="rId46" display="https://podminky.urs.cz/item/CS_URS_2022_01/317321118"/>
    <hyperlink ref="F293" r:id="rId47" display="https://podminky.urs.cz/item/CS_URS_2022_01/317321191"/>
    <hyperlink ref="F295" r:id="rId48" display="https://podminky.urs.cz/item/CS_URS_2022_01/317353111"/>
    <hyperlink ref="F298" r:id="rId49" display="https://podminky.urs.cz/item/CS_URS_2022_01/317353112"/>
    <hyperlink ref="F300" r:id="rId50" display="https://podminky.urs.cz/item/CS_URS_2022_01/317353121"/>
    <hyperlink ref="F303" r:id="rId51" display="https://podminky.urs.cz/item/CS_URS_2022_01/317353221"/>
    <hyperlink ref="F305" r:id="rId52" display="https://podminky.urs.cz/item/CS_URS_2022_01/317361016"/>
    <hyperlink ref="F308" r:id="rId53" display="https://podminky.urs.cz/item/CS_URS_2022_01/317361116"/>
    <hyperlink ref="F311" r:id="rId54" display="https://podminky.urs.cz/item/CS_URS_2022_01/317661132"/>
    <hyperlink ref="F314" r:id="rId55" display="https://podminky.urs.cz/item/CS_URS_2022_01/327215141"/>
    <hyperlink ref="F320" r:id="rId56" display="https://podminky.urs.cz/item/CS_URS_2022_01/334323118"/>
    <hyperlink ref="F323" r:id="rId57" display="https://podminky.urs.cz/item/CS_URS_2022_01/334323218"/>
    <hyperlink ref="F326" r:id="rId58" display="https://podminky.urs.cz/item/CS_URS_2022_01/334351112"/>
    <hyperlink ref="F329" r:id="rId59" display="https://podminky.urs.cz/item/CS_URS_2022_01/334351211"/>
    <hyperlink ref="F331" r:id="rId60" display="https://podminky.urs.cz/item/CS_URS_2022_01/334352111"/>
    <hyperlink ref="F334" r:id="rId61" display="https://podminky.urs.cz/item/CS_URS_2022_01/334352211"/>
    <hyperlink ref="F336" r:id="rId62" display="https://podminky.urs.cz/item/CS_URS_2022_01/334361216"/>
    <hyperlink ref="F339" r:id="rId63" display="https://podminky.urs.cz/item/CS_URS_2022_01/334361226"/>
    <hyperlink ref="F342" r:id="rId64" display="https://podminky.urs.cz/item/CS_URS_2022_01/334791114"/>
    <hyperlink ref="F345" r:id="rId65" display="https://podminky.urs.cz/item/CS_URS_2022_01/334791116"/>
    <hyperlink ref="F348" r:id="rId66" display="https://podminky.urs.cz/item/CS_URS_2022_01/338171113"/>
    <hyperlink ref="F353" r:id="rId67" display="https://podminky.urs.cz/item/CS_URS_2022_01/348101240"/>
    <hyperlink ref="F357" r:id="rId68" display="https://podminky.urs.cz/item/CS_URS_2022_01/348401130"/>
    <hyperlink ref="F361" r:id="rId69" display="https://podminky.urs.cz/item/CS_URS_2022_01/388995212"/>
    <hyperlink ref="F365" r:id="rId70" display="https://podminky.urs.cz/item/CS_URS_2022_01/421321128"/>
    <hyperlink ref="F368" r:id="rId71" display="https://podminky.urs.cz/item/CS_URS_2022_01/421321192"/>
    <hyperlink ref="F370" r:id="rId72" display="https://podminky.urs.cz/item/CS_URS_2022_01/421361226"/>
    <hyperlink ref="F373" r:id="rId73" display="https://podminky.urs.cz/item/CS_URS_2022_01/421955112"/>
    <hyperlink ref="F376" r:id="rId74" display="https://podminky.urs.cz/item/CS_URS_2022_01/421955212"/>
    <hyperlink ref="F378" r:id="rId75" display="https://podminky.urs.cz/item/CS_URS_2022_01/451315124"/>
    <hyperlink ref="F383" r:id="rId76" display="https://podminky.urs.cz/item/CS_URS_2022_01/451475121"/>
    <hyperlink ref="F388" r:id="rId77" display="https://podminky.urs.cz/item/CS_URS_2022_01/451477121"/>
    <hyperlink ref="F391" r:id="rId78" display="https://podminky.urs.cz/item/CS_URS_2022_01/451477122"/>
    <hyperlink ref="F393" r:id="rId79" display="https://podminky.urs.cz/item/CS_URS_2022_01/451571111"/>
    <hyperlink ref="F396" r:id="rId80" display="https://podminky.urs.cz/item/CS_URS_2022_01/451572111"/>
    <hyperlink ref="F402" r:id="rId81" display="https://podminky.urs.cz/item/CS_URS_2022_01/452112112"/>
    <hyperlink ref="F409" r:id="rId82" display="https://podminky.urs.cz/item/CS_URS_2022_01/458311131"/>
    <hyperlink ref="F412" r:id="rId83" display="https://podminky.urs.cz/item/CS_URS_2022_01/458501112"/>
    <hyperlink ref="F417" r:id="rId84" display="https://podminky.urs.cz/item/CS_URS_2022_01/461310312"/>
    <hyperlink ref="F420" r:id="rId85" display="https://podminky.urs.cz/item/CS_URS_2022_01/462511270"/>
    <hyperlink ref="F423" r:id="rId86" display="https://podminky.urs.cz/item/CS_URS_2022_01/465511127"/>
    <hyperlink ref="F426" r:id="rId87" display="https://podminky.urs.cz/item/CS_URS_2022_01/465513156"/>
    <hyperlink ref="F430" r:id="rId88" display="https://podminky.urs.cz/item/CS_URS_2022_01/564851011"/>
    <hyperlink ref="F436" r:id="rId89" display="https://podminky.urs.cz/item/CS_URS_2022_01/565135121"/>
    <hyperlink ref="F440" r:id="rId90" display="https://podminky.urs.cz/item/CS_URS_2022_01/573191111"/>
    <hyperlink ref="F444" r:id="rId91" display="https://podminky.urs.cz/item/CS_URS_2022_01/573231107"/>
    <hyperlink ref="F448" r:id="rId92" display="https://podminky.urs.cz/item/CS_URS_2022_01/573231108"/>
    <hyperlink ref="F452" r:id="rId93" display="https://podminky.urs.cz/item/CS_URS_2022_01/577134121"/>
    <hyperlink ref="F456" r:id="rId94" display="https://podminky.urs.cz/item/CS_URS_2022_01/578133232"/>
    <hyperlink ref="F460" r:id="rId95" display="https://podminky.urs.cz/item/CS_URS_2022_01/628611111"/>
    <hyperlink ref="F466" r:id="rId96" display="https://podminky.urs.cz/item/CS_URS_2022_01/871355241"/>
    <hyperlink ref="F469" r:id="rId97" display="https://podminky.urs.cz/item/CS_URS_2022_01/871375241"/>
    <hyperlink ref="F472" r:id="rId98" display="https://podminky.urs.cz/item/CS_URS_2022_01/894411121"/>
    <hyperlink ref="F478" r:id="rId99" display="https://podminky.urs.cz/item/CS_URS_2022_01/895941302"/>
    <hyperlink ref="F481" r:id="rId100" display="https://podminky.urs.cz/item/CS_URS_2022_01/895941314"/>
    <hyperlink ref="F484" r:id="rId101" display="https://podminky.urs.cz/item/CS_URS_2022_01/895941331"/>
    <hyperlink ref="F487" r:id="rId102" display="https://podminky.urs.cz/item/CS_URS_2022_01/899204112"/>
    <hyperlink ref="F491" r:id="rId103" display="https://podminky.urs.cz/item/CS_URS_2022_01/911121111"/>
    <hyperlink ref="F495" r:id="rId104" display="https://podminky.urs.cz/item/CS_URS_2022_01/914111111"/>
    <hyperlink ref="F500" r:id="rId105" display="https://podminky.urs.cz/item/CS_URS_2022_01/914112111"/>
    <hyperlink ref="F502" r:id="rId106" display="https://podminky.urs.cz/item/CS_URS_2022_01/914511111"/>
    <hyperlink ref="F506" r:id="rId107" display="https://podminky.urs.cz/item/CS_URS_2022_01/916131213"/>
    <hyperlink ref="F511" r:id="rId108" display="https://podminky.urs.cz/item/CS_URS_2022_01/916231213"/>
    <hyperlink ref="F516" r:id="rId109" display="https://podminky.urs.cz/item/CS_URS_2022_01/919112233"/>
    <hyperlink ref="F523" r:id="rId110" display="https://podminky.urs.cz/item/CS_URS_2022_01/919122132"/>
    <hyperlink ref="F530" r:id="rId111" display="https://podminky.urs.cz/item/CS_URS_2022_01/919726122"/>
    <hyperlink ref="F533" r:id="rId112" display="https://podminky.urs.cz/item/CS_URS_2022_01/919735111"/>
    <hyperlink ref="F536" r:id="rId113" display="https://podminky.urs.cz/item/CS_URS_2022_01/931626111"/>
    <hyperlink ref="F543" r:id="rId114" display="https://podminky.urs.cz/item/CS_URS_2022_01/936941121"/>
    <hyperlink ref="F547" r:id="rId115" display="https://podminky.urs.cz/item/CS_URS_2022_01/936941131"/>
    <hyperlink ref="F550" r:id="rId116" display="https://podminky.urs.cz/item/CS_URS_2022_01/936942211"/>
    <hyperlink ref="F552" r:id="rId117" display="https://podminky.urs.cz/item/CS_URS_2022_01/946231111"/>
    <hyperlink ref="F555" r:id="rId118" display="https://podminky.urs.cz/item/CS_URS_2022_01/946231121"/>
    <hyperlink ref="F557" r:id="rId119" display="https://podminky.urs.cz/item/CS_URS_2022_01/948411111"/>
    <hyperlink ref="F560" r:id="rId120" display="https://podminky.urs.cz/item/CS_URS_2022_01/948411211"/>
    <hyperlink ref="F562" r:id="rId121" display="https://podminky.urs.cz/item/CS_URS_2022_01/948411911"/>
    <hyperlink ref="F565" r:id="rId122" display="https://podminky.urs.cz/item/CS_URS_2022_01/948521111"/>
    <hyperlink ref="F568" r:id="rId123" display="https://podminky.urs.cz/item/CS_URS_2022_01/948521121"/>
    <hyperlink ref="F570" r:id="rId124" display="https://podminky.urs.cz/item/CS_URS_2022_01/948521129"/>
    <hyperlink ref="F573" r:id="rId125" display="https://podminky.urs.cz/item/CS_URS_2022_01/953735111"/>
    <hyperlink ref="F576" r:id="rId126" display="https://podminky.urs.cz/item/CS_URS_2022_01/953961113"/>
    <hyperlink ref="F579" r:id="rId127" display="https://podminky.urs.cz/item/CS_URS_2022_01/961041211"/>
    <hyperlink ref="F582" r:id="rId128" display="https://podminky.urs.cz/item/CS_URS_2022_01/962041211"/>
    <hyperlink ref="F588" r:id="rId129" display="https://podminky.urs.cz/item/CS_URS_2022_01/963051111"/>
    <hyperlink ref="F594" r:id="rId130" display="https://podminky.urs.cz/item/CS_URS_2022_01/966071711"/>
    <hyperlink ref="F598" r:id="rId131" display="https://podminky.urs.cz/item/CS_URS_2022_01/966071822"/>
    <hyperlink ref="F602" r:id="rId132" display="https://podminky.urs.cz/item/CS_URS_2022_01/966075141"/>
    <hyperlink ref="F607" r:id="rId133" display="https://podminky.urs.cz/item/CS_URS_2022_01/997211511"/>
    <hyperlink ref="F617" r:id="rId134" display="https://podminky.urs.cz/item/CS_URS_2022_01/997211519"/>
    <hyperlink ref="F627" r:id="rId135" display="https://podminky.urs.cz/item/CS_URS_2022_01/997221861"/>
    <hyperlink ref="F634" r:id="rId136" display="https://podminky.urs.cz/item/CS_URS_2022_01/997221873"/>
    <hyperlink ref="F643" r:id="rId137" display="https://podminky.urs.cz/item/CS_URS_2022_01/997013847"/>
    <hyperlink ref="F650" r:id="rId138" display="https://podminky.urs.cz/item/CS_URS_2022_01/998212111"/>
    <hyperlink ref="F654" r:id="rId139" display="https://podminky.urs.cz/item/CS_URS_2022_01/711111001"/>
    <hyperlink ref="F660" r:id="rId140" display="https://podminky.urs.cz/item/CS_URS_2022_01/711111002"/>
    <hyperlink ref="F665" r:id="rId141" display="https://podminky.urs.cz/item/CS_URS_2022_01/711112001"/>
    <hyperlink ref="F674" r:id="rId142" display="https://podminky.urs.cz/item/CS_URS_2022_01/711112002"/>
    <hyperlink ref="F679" r:id="rId143" display="https://podminky.urs.cz/item/CS_URS_2022_01/711132101"/>
    <hyperlink ref="F685" r:id="rId144" display="https://podminky.urs.cz/item/CS_URS_2022_01/711142559"/>
    <hyperlink ref="F691" r:id="rId145" display="https://podminky.urs.cz/item/CS_URS_2022_01/711321132"/>
    <hyperlink ref="F699" r:id="rId146" display="https://podminky.urs.cz/item/CS_URS_2022_01/711331382"/>
    <hyperlink ref="F707" r:id="rId147" display="https://podminky.urs.cz/item/CS_URS_2022_01/711341564"/>
    <hyperlink ref="F715" r:id="rId148" display="https://podminky.urs.cz/item/CS_URS_2022_01/711381021"/>
    <hyperlink ref="F723" r:id="rId149" display="https://podminky.urs.cz/item/CS_URS_2022_01/998711101"/>
    <hyperlink ref="F725" r:id="rId150" display="https://podminky.urs.cz/item/CS_URS_2022_01/998711192"/>
    <hyperlink ref="F728" r:id="rId151" display="https://podminky.urs.cz/item/CS_URS_2022_01/7123408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86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26.25" customHeight="1">
      <c r="B7" s="20"/>
      <c r="E7" s="143" t="str">
        <f>'Rekapitulace stavby'!K6</f>
        <v xml:space="preserve">Rekonstrukce inženýrských sítí Temenice,  Změna stavby před dokončením se týká objektu SO 202 mostní objekty, propustky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1324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100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6. 2. 2022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29</v>
      </c>
      <c r="J23" s="133" t="s">
        <v>36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26</v>
      </c>
      <c r="J25" s="133" t="s">
        <v>1325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1326</v>
      </c>
      <c r="F26" s="38"/>
      <c r="G26" s="38"/>
      <c r="H26" s="38"/>
      <c r="I26" s="142" t="s">
        <v>29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41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43</v>
      </c>
      <c r="E32" s="38"/>
      <c r="F32" s="38"/>
      <c r="G32" s="38"/>
      <c r="H32" s="38"/>
      <c r="I32" s="38"/>
      <c r="J32" s="153">
        <f>ROUND(J88,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45</v>
      </c>
      <c r="G34" s="38"/>
      <c r="H34" s="38"/>
      <c r="I34" s="154" t="s">
        <v>44</v>
      </c>
      <c r="J34" s="154" t="s">
        <v>46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47</v>
      </c>
      <c r="E35" s="142" t="s">
        <v>48</v>
      </c>
      <c r="F35" s="156">
        <f>ROUND((SUM(BE88:BE265)),  2)</f>
        <v>0</v>
      </c>
      <c r="G35" s="38"/>
      <c r="H35" s="38"/>
      <c r="I35" s="157">
        <v>0.20999999999999999</v>
      </c>
      <c r="J35" s="156">
        <f>ROUND(((SUM(BE88:BE265))*I35),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49</v>
      </c>
      <c r="F36" s="156">
        <f>ROUND((SUM(BF88:BF265)),  2)</f>
        <v>0</v>
      </c>
      <c r="G36" s="38"/>
      <c r="H36" s="38"/>
      <c r="I36" s="157">
        <v>0.14999999999999999</v>
      </c>
      <c r="J36" s="156">
        <f>ROUND(((SUM(BF88:BF265))*I36),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50</v>
      </c>
      <c r="F37" s="156">
        <f>ROUND((SUM(BG88:BG265)),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51</v>
      </c>
      <c r="F38" s="156">
        <f>ROUND((SUM(BH88:BH265)),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52</v>
      </c>
      <c r="F39" s="156">
        <f>ROUND((SUM(BI88:BI265)),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53</v>
      </c>
      <c r="E41" s="160"/>
      <c r="F41" s="160"/>
      <c r="G41" s="161" t="s">
        <v>54</v>
      </c>
      <c r="H41" s="162" t="s">
        <v>55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 xml:space="preserve">Rekonstrukce inženýrských sítí Temenice,  Změna stavby před dokončením se týká objektu SO 202 mostní objekty, propustky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202.2 - Veřejné osvětlení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Šumperk, kú Horní Temenice</v>
      </c>
      <c r="G56" s="40"/>
      <c r="H56" s="40"/>
      <c r="I56" s="32" t="s">
        <v>23</v>
      </c>
      <c r="J56" s="72" t="str">
        <f>IF(J14="","",J14)</f>
        <v>6. 2. 2022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Šumperk</v>
      </c>
      <c r="G58" s="40"/>
      <c r="H58" s="40"/>
      <c r="I58" s="32" t="s">
        <v>33</v>
      </c>
      <c r="J58" s="36" t="str">
        <f>E23</f>
        <v>Rušar mosty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Ing. Tomáš Nedoma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75</v>
      </c>
      <c r="D63" s="40"/>
      <c r="E63" s="40"/>
      <c r="F63" s="40"/>
      <c r="G63" s="40"/>
      <c r="H63" s="40"/>
      <c r="I63" s="40"/>
      <c r="J63" s="102">
        <f>J88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1327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1328</v>
      </c>
      <c r="E65" s="177"/>
      <c r="F65" s="177"/>
      <c r="G65" s="177"/>
      <c r="H65" s="177"/>
      <c r="I65" s="177"/>
      <c r="J65" s="178">
        <f>J149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1329</v>
      </c>
      <c r="E66" s="177"/>
      <c r="F66" s="177"/>
      <c r="G66" s="177"/>
      <c r="H66" s="177"/>
      <c r="I66" s="177"/>
      <c r="J66" s="178">
        <f>J205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9" t="str">
        <f>E7</f>
        <v xml:space="preserve">Rekonstrukce inženýrských sítí Temenice,  Změna stavby před dokončením se týká objektu SO 202 mostní objekty, propustky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105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69" t="s">
        <v>106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107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>202.2 - Veřejné osvětlení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>Šumperk, kú Horní Temenice</v>
      </c>
      <c r="G82" s="40"/>
      <c r="H82" s="40"/>
      <c r="I82" s="32" t="s">
        <v>23</v>
      </c>
      <c r="J82" s="72" t="str">
        <f>IF(J14="","",J14)</f>
        <v>6. 2. 2022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E17</f>
        <v>Město Šumperk</v>
      </c>
      <c r="G84" s="40"/>
      <c r="H84" s="40"/>
      <c r="I84" s="32" t="s">
        <v>33</v>
      </c>
      <c r="J84" s="36" t="str">
        <f>E23</f>
        <v>Rušar mosty s.r.o.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IF(E20="","",E20)</f>
        <v>Vyplň údaj</v>
      </c>
      <c r="G85" s="40"/>
      <c r="H85" s="40"/>
      <c r="I85" s="32" t="s">
        <v>38</v>
      </c>
      <c r="J85" s="36" t="str">
        <f>E26</f>
        <v>Ing. Tomáš Nedoma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5"/>
      <c r="B87" s="186"/>
      <c r="C87" s="187" t="s">
        <v>117</v>
      </c>
      <c r="D87" s="188" t="s">
        <v>62</v>
      </c>
      <c r="E87" s="188" t="s">
        <v>58</v>
      </c>
      <c r="F87" s="188" t="s">
        <v>59</v>
      </c>
      <c r="G87" s="188" t="s">
        <v>118</v>
      </c>
      <c r="H87" s="188" t="s">
        <v>119</v>
      </c>
      <c r="I87" s="188" t="s">
        <v>120</v>
      </c>
      <c r="J87" s="188" t="s">
        <v>112</v>
      </c>
      <c r="K87" s="189" t="s">
        <v>121</v>
      </c>
      <c r="L87" s="190"/>
      <c r="M87" s="92" t="s">
        <v>19</v>
      </c>
      <c r="N87" s="93" t="s">
        <v>47</v>
      </c>
      <c r="O87" s="93" t="s">
        <v>122</v>
      </c>
      <c r="P87" s="93" t="s">
        <v>123</v>
      </c>
      <c r="Q87" s="93" t="s">
        <v>124</v>
      </c>
      <c r="R87" s="93" t="s">
        <v>125</v>
      </c>
      <c r="S87" s="93" t="s">
        <v>126</v>
      </c>
      <c r="T87" s="94" t="s">
        <v>127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8"/>
      <c r="B88" s="39"/>
      <c r="C88" s="99" t="s">
        <v>128</v>
      </c>
      <c r="D88" s="40"/>
      <c r="E88" s="40"/>
      <c r="F88" s="40"/>
      <c r="G88" s="40"/>
      <c r="H88" s="40"/>
      <c r="I88" s="40"/>
      <c r="J88" s="191">
        <f>BK88</f>
        <v>0</v>
      </c>
      <c r="K88" s="40"/>
      <c r="L88" s="44"/>
      <c r="M88" s="95"/>
      <c r="N88" s="192"/>
      <c r="O88" s="96"/>
      <c r="P88" s="193">
        <f>P89+P149+P205</f>
        <v>0</v>
      </c>
      <c r="Q88" s="96"/>
      <c r="R88" s="193">
        <f>R89+R149+R205</f>
        <v>522.71909999999991</v>
      </c>
      <c r="S88" s="96"/>
      <c r="T88" s="194">
        <f>T89+T149+T205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76</v>
      </c>
      <c r="AU88" s="17" t="s">
        <v>113</v>
      </c>
      <c r="BK88" s="195">
        <f>BK89+BK149+BK205</f>
        <v>0</v>
      </c>
    </row>
    <row r="89" s="12" customFormat="1" ht="25.92" customHeight="1">
      <c r="A89" s="12"/>
      <c r="B89" s="196"/>
      <c r="C89" s="197"/>
      <c r="D89" s="198" t="s">
        <v>76</v>
      </c>
      <c r="E89" s="199" t="s">
        <v>1330</v>
      </c>
      <c r="F89" s="199" t="s">
        <v>1331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SUM(P90:P148)</f>
        <v>0</v>
      </c>
      <c r="Q89" s="204"/>
      <c r="R89" s="205">
        <f>SUM(R90:R148)</f>
        <v>0</v>
      </c>
      <c r="S89" s="204"/>
      <c r="T89" s="206">
        <f>SUM(T90:T148)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84</v>
      </c>
      <c r="AT89" s="208" t="s">
        <v>76</v>
      </c>
      <c r="AU89" s="208" t="s">
        <v>77</v>
      </c>
      <c r="AY89" s="207" t="s">
        <v>131</v>
      </c>
      <c r="BK89" s="209">
        <f>SUM(BK90:BK148)</f>
        <v>0</v>
      </c>
    </row>
    <row r="90" s="2" customFormat="1" ht="16.5" customHeight="1">
      <c r="A90" s="38"/>
      <c r="B90" s="39"/>
      <c r="C90" s="212" t="s">
        <v>84</v>
      </c>
      <c r="D90" s="212" t="s">
        <v>134</v>
      </c>
      <c r="E90" s="213" t="s">
        <v>1332</v>
      </c>
      <c r="F90" s="214" t="s">
        <v>1333</v>
      </c>
      <c r="G90" s="215" t="s">
        <v>208</v>
      </c>
      <c r="H90" s="216">
        <v>6</v>
      </c>
      <c r="I90" s="217"/>
      <c r="J90" s="218">
        <f>ROUND(I90*H90,2)</f>
        <v>0</v>
      </c>
      <c r="K90" s="214" t="s">
        <v>19</v>
      </c>
      <c r="L90" s="44"/>
      <c r="M90" s="219" t="s">
        <v>19</v>
      </c>
      <c r="N90" s="220" t="s">
        <v>48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554</v>
      </c>
      <c r="AT90" s="223" t="s">
        <v>134</v>
      </c>
      <c r="AU90" s="223" t="s">
        <v>84</v>
      </c>
      <c r="AY90" s="17" t="s">
        <v>131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84</v>
      </c>
      <c r="BK90" s="224">
        <f>ROUND(I90*H90,2)</f>
        <v>0</v>
      </c>
      <c r="BL90" s="17" t="s">
        <v>554</v>
      </c>
      <c r="BM90" s="223" t="s">
        <v>1334</v>
      </c>
    </row>
    <row r="91" s="2" customFormat="1" ht="16.5" customHeight="1">
      <c r="A91" s="38"/>
      <c r="B91" s="39"/>
      <c r="C91" s="212" t="s">
        <v>86</v>
      </c>
      <c r="D91" s="212" t="s">
        <v>134</v>
      </c>
      <c r="E91" s="213" t="s">
        <v>1335</v>
      </c>
      <c r="F91" s="214" t="s">
        <v>1336</v>
      </c>
      <c r="G91" s="215" t="s">
        <v>208</v>
      </c>
      <c r="H91" s="216">
        <v>0.80000000000000004</v>
      </c>
      <c r="I91" s="217"/>
      <c r="J91" s="218">
        <f>ROUND(I91*H91,2)</f>
        <v>0</v>
      </c>
      <c r="K91" s="214" t="s">
        <v>19</v>
      </c>
      <c r="L91" s="44"/>
      <c r="M91" s="219" t="s">
        <v>19</v>
      </c>
      <c r="N91" s="220" t="s">
        <v>48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554</v>
      </c>
      <c r="AT91" s="223" t="s">
        <v>134</v>
      </c>
      <c r="AU91" s="223" t="s">
        <v>84</v>
      </c>
      <c r="AY91" s="17" t="s">
        <v>131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84</v>
      </c>
      <c r="BK91" s="224">
        <f>ROUND(I91*H91,2)</f>
        <v>0</v>
      </c>
      <c r="BL91" s="17" t="s">
        <v>554</v>
      </c>
      <c r="BM91" s="223" t="s">
        <v>1337</v>
      </c>
    </row>
    <row r="92" s="2" customFormat="1" ht="16.5" customHeight="1">
      <c r="A92" s="38"/>
      <c r="B92" s="39"/>
      <c r="C92" s="212" t="s">
        <v>152</v>
      </c>
      <c r="D92" s="212" t="s">
        <v>134</v>
      </c>
      <c r="E92" s="213" t="s">
        <v>1338</v>
      </c>
      <c r="F92" s="214" t="s">
        <v>1339</v>
      </c>
      <c r="G92" s="215" t="s">
        <v>208</v>
      </c>
      <c r="H92" s="216">
        <v>3</v>
      </c>
      <c r="I92" s="217"/>
      <c r="J92" s="218">
        <f>ROUND(I92*H92,2)</f>
        <v>0</v>
      </c>
      <c r="K92" s="214" t="s">
        <v>19</v>
      </c>
      <c r="L92" s="44"/>
      <c r="M92" s="219" t="s">
        <v>19</v>
      </c>
      <c r="N92" s="220" t="s">
        <v>48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554</v>
      </c>
      <c r="AT92" s="223" t="s">
        <v>134</v>
      </c>
      <c r="AU92" s="223" t="s">
        <v>84</v>
      </c>
      <c r="AY92" s="17" t="s">
        <v>131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84</v>
      </c>
      <c r="BK92" s="224">
        <f>ROUND(I92*H92,2)</f>
        <v>0</v>
      </c>
      <c r="BL92" s="17" t="s">
        <v>554</v>
      </c>
      <c r="BM92" s="223" t="s">
        <v>1340</v>
      </c>
    </row>
    <row r="93" s="2" customFormat="1" ht="16.5" customHeight="1">
      <c r="A93" s="38"/>
      <c r="B93" s="39"/>
      <c r="C93" s="212" t="s">
        <v>139</v>
      </c>
      <c r="D93" s="212" t="s">
        <v>134</v>
      </c>
      <c r="E93" s="213" t="s">
        <v>1341</v>
      </c>
      <c r="F93" s="214" t="s">
        <v>1342</v>
      </c>
      <c r="G93" s="215" t="s">
        <v>137</v>
      </c>
      <c r="H93" s="216">
        <v>2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48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554</v>
      </c>
      <c r="AT93" s="223" t="s">
        <v>134</v>
      </c>
      <c r="AU93" s="223" t="s">
        <v>84</v>
      </c>
      <c r="AY93" s="17" t="s">
        <v>131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84</v>
      </c>
      <c r="BK93" s="224">
        <f>ROUND(I93*H93,2)</f>
        <v>0</v>
      </c>
      <c r="BL93" s="17" t="s">
        <v>554</v>
      </c>
      <c r="BM93" s="223" t="s">
        <v>1343</v>
      </c>
    </row>
    <row r="94" s="2" customFormat="1" ht="16.5" customHeight="1">
      <c r="A94" s="38"/>
      <c r="B94" s="39"/>
      <c r="C94" s="212" t="s">
        <v>197</v>
      </c>
      <c r="D94" s="212" t="s">
        <v>134</v>
      </c>
      <c r="E94" s="213" t="s">
        <v>1344</v>
      </c>
      <c r="F94" s="214" t="s">
        <v>1345</v>
      </c>
      <c r="G94" s="215" t="s">
        <v>137</v>
      </c>
      <c r="H94" s="216">
        <v>1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48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554</v>
      </c>
      <c r="AT94" s="223" t="s">
        <v>134</v>
      </c>
      <c r="AU94" s="223" t="s">
        <v>84</v>
      </c>
      <c r="AY94" s="17" t="s">
        <v>131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84</v>
      </c>
      <c r="BK94" s="224">
        <f>ROUND(I94*H94,2)</f>
        <v>0</v>
      </c>
      <c r="BL94" s="17" t="s">
        <v>554</v>
      </c>
      <c r="BM94" s="223" t="s">
        <v>1346</v>
      </c>
    </row>
    <row r="95" s="2" customFormat="1" ht="16.5" customHeight="1">
      <c r="A95" s="38"/>
      <c r="B95" s="39"/>
      <c r="C95" s="212" t="s">
        <v>205</v>
      </c>
      <c r="D95" s="212" t="s">
        <v>134</v>
      </c>
      <c r="E95" s="213" t="s">
        <v>1347</v>
      </c>
      <c r="F95" s="214" t="s">
        <v>1348</v>
      </c>
      <c r="G95" s="215" t="s">
        <v>137</v>
      </c>
      <c r="H95" s="216">
        <v>1</v>
      </c>
      <c r="I95" s="217"/>
      <c r="J95" s="218">
        <f>ROUND(I95*H95,2)</f>
        <v>0</v>
      </c>
      <c r="K95" s="214" t="s">
        <v>19</v>
      </c>
      <c r="L95" s="44"/>
      <c r="M95" s="219" t="s">
        <v>19</v>
      </c>
      <c r="N95" s="220" t="s">
        <v>48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554</v>
      </c>
      <c r="AT95" s="223" t="s">
        <v>134</v>
      </c>
      <c r="AU95" s="223" t="s">
        <v>84</v>
      </c>
      <c r="AY95" s="17" t="s">
        <v>131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84</v>
      </c>
      <c r="BK95" s="224">
        <f>ROUND(I95*H95,2)</f>
        <v>0</v>
      </c>
      <c r="BL95" s="17" t="s">
        <v>554</v>
      </c>
      <c r="BM95" s="223" t="s">
        <v>1349</v>
      </c>
    </row>
    <row r="96" s="2" customFormat="1" ht="16.5" customHeight="1">
      <c r="A96" s="38"/>
      <c r="B96" s="39"/>
      <c r="C96" s="212" t="s">
        <v>211</v>
      </c>
      <c r="D96" s="212" t="s">
        <v>134</v>
      </c>
      <c r="E96" s="213" t="s">
        <v>1350</v>
      </c>
      <c r="F96" s="214" t="s">
        <v>1351</v>
      </c>
      <c r="G96" s="215" t="s">
        <v>137</v>
      </c>
      <c r="H96" s="216">
        <v>2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48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554</v>
      </c>
      <c r="AT96" s="223" t="s">
        <v>134</v>
      </c>
      <c r="AU96" s="223" t="s">
        <v>84</v>
      </c>
      <c r="AY96" s="17" t="s">
        <v>131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84</v>
      </c>
      <c r="BK96" s="224">
        <f>ROUND(I96*H96,2)</f>
        <v>0</v>
      </c>
      <c r="BL96" s="17" t="s">
        <v>554</v>
      </c>
      <c r="BM96" s="223" t="s">
        <v>1352</v>
      </c>
    </row>
    <row r="97" s="2" customFormat="1" ht="16.5" customHeight="1">
      <c r="A97" s="38"/>
      <c r="B97" s="39"/>
      <c r="C97" s="212" t="s">
        <v>218</v>
      </c>
      <c r="D97" s="212" t="s">
        <v>134</v>
      </c>
      <c r="E97" s="213" t="s">
        <v>1353</v>
      </c>
      <c r="F97" s="214" t="s">
        <v>1354</v>
      </c>
      <c r="G97" s="215" t="s">
        <v>137</v>
      </c>
      <c r="H97" s="216">
        <v>2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48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554</v>
      </c>
      <c r="AT97" s="223" t="s">
        <v>134</v>
      </c>
      <c r="AU97" s="223" t="s">
        <v>84</v>
      </c>
      <c r="AY97" s="17" t="s">
        <v>131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84</v>
      </c>
      <c r="BK97" s="224">
        <f>ROUND(I97*H97,2)</f>
        <v>0</v>
      </c>
      <c r="BL97" s="17" t="s">
        <v>554</v>
      </c>
      <c r="BM97" s="223" t="s">
        <v>1355</v>
      </c>
    </row>
    <row r="98" s="2" customFormat="1" ht="16.5" customHeight="1">
      <c r="A98" s="38"/>
      <c r="B98" s="39"/>
      <c r="C98" s="212" t="s">
        <v>132</v>
      </c>
      <c r="D98" s="212" t="s">
        <v>134</v>
      </c>
      <c r="E98" s="213" t="s">
        <v>1356</v>
      </c>
      <c r="F98" s="214" t="s">
        <v>1357</v>
      </c>
      <c r="G98" s="215" t="s">
        <v>179</v>
      </c>
      <c r="H98" s="216">
        <v>0.67000000000000004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48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554</v>
      </c>
      <c r="AT98" s="223" t="s">
        <v>134</v>
      </c>
      <c r="AU98" s="223" t="s">
        <v>84</v>
      </c>
      <c r="AY98" s="17" t="s">
        <v>131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84</v>
      </c>
      <c r="BK98" s="224">
        <f>ROUND(I98*H98,2)</f>
        <v>0</v>
      </c>
      <c r="BL98" s="17" t="s">
        <v>554</v>
      </c>
      <c r="BM98" s="223" t="s">
        <v>1358</v>
      </c>
    </row>
    <row r="99" s="2" customFormat="1" ht="16.5" customHeight="1">
      <c r="A99" s="38"/>
      <c r="B99" s="39"/>
      <c r="C99" s="212" t="s">
        <v>230</v>
      </c>
      <c r="D99" s="212" t="s">
        <v>134</v>
      </c>
      <c r="E99" s="213" t="s">
        <v>1359</v>
      </c>
      <c r="F99" s="214" t="s">
        <v>1360</v>
      </c>
      <c r="G99" s="215" t="s">
        <v>179</v>
      </c>
      <c r="H99" s="216">
        <v>0.67000000000000004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48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554</v>
      </c>
      <c r="AT99" s="223" t="s">
        <v>134</v>
      </c>
      <c r="AU99" s="223" t="s">
        <v>84</v>
      </c>
      <c r="AY99" s="17" t="s">
        <v>131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84</v>
      </c>
      <c r="BK99" s="224">
        <f>ROUND(I99*H99,2)</f>
        <v>0</v>
      </c>
      <c r="BL99" s="17" t="s">
        <v>554</v>
      </c>
      <c r="BM99" s="223" t="s">
        <v>1361</v>
      </c>
    </row>
    <row r="100" s="2" customFormat="1" ht="16.5" customHeight="1">
      <c r="A100" s="38"/>
      <c r="B100" s="39"/>
      <c r="C100" s="212" t="s">
        <v>235</v>
      </c>
      <c r="D100" s="212" t="s">
        <v>134</v>
      </c>
      <c r="E100" s="213" t="s">
        <v>1362</v>
      </c>
      <c r="F100" s="214" t="s">
        <v>1363</v>
      </c>
      <c r="G100" s="215" t="s">
        <v>179</v>
      </c>
      <c r="H100" s="216">
        <v>0.56999999999999995</v>
      </c>
      <c r="I100" s="217"/>
      <c r="J100" s="218">
        <f>ROUND(I100*H100,2)</f>
        <v>0</v>
      </c>
      <c r="K100" s="214" t="s">
        <v>19</v>
      </c>
      <c r="L100" s="44"/>
      <c r="M100" s="219" t="s">
        <v>19</v>
      </c>
      <c r="N100" s="220" t="s">
        <v>48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554</v>
      </c>
      <c r="AT100" s="223" t="s">
        <v>134</v>
      </c>
      <c r="AU100" s="223" t="s">
        <v>84</v>
      </c>
      <c r="AY100" s="17" t="s">
        <v>131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84</v>
      </c>
      <c r="BK100" s="224">
        <f>ROUND(I100*H100,2)</f>
        <v>0</v>
      </c>
      <c r="BL100" s="17" t="s">
        <v>554</v>
      </c>
      <c r="BM100" s="223" t="s">
        <v>1364</v>
      </c>
    </row>
    <row r="101" s="2" customFormat="1" ht="16.5" customHeight="1">
      <c r="A101" s="38"/>
      <c r="B101" s="39"/>
      <c r="C101" s="212" t="s">
        <v>244</v>
      </c>
      <c r="D101" s="212" t="s">
        <v>134</v>
      </c>
      <c r="E101" s="213" t="s">
        <v>1365</v>
      </c>
      <c r="F101" s="214" t="s">
        <v>1366</v>
      </c>
      <c r="G101" s="215" t="s">
        <v>179</v>
      </c>
      <c r="H101" s="216">
        <v>0.56999999999999995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48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554</v>
      </c>
      <c r="AT101" s="223" t="s">
        <v>134</v>
      </c>
      <c r="AU101" s="223" t="s">
        <v>84</v>
      </c>
      <c r="AY101" s="17" t="s">
        <v>131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84</v>
      </c>
      <c r="BK101" s="224">
        <f>ROUND(I101*H101,2)</f>
        <v>0</v>
      </c>
      <c r="BL101" s="17" t="s">
        <v>554</v>
      </c>
      <c r="BM101" s="223" t="s">
        <v>1367</v>
      </c>
    </row>
    <row r="102" s="2" customFormat="1" ht="16.5" customHeight="1">
      <c r="A102" s="38"/>
      <c r="B102" s="39"/>
      <c r="C102" s="212" t="s">
        <v>251</v>
      </c>
      <c r="D102" s="212" t="s">
        <v>134</v>
      </c>
      <c r="E102" s="213" t="s">
        <v>1368</v>
      </c>
      <c r="F102" s="214" t="s">
        <v>1369</v>
      </c>
      <c r="G102" s="215" t="s">
        <v>1370</v>
      </c>
      <c r="H102" s="216">
        <v>1</v>
      </c>
      <c r="I102" s="217"/>
      <c r="J102" s="218">
        <f>ROUND(I102*H102,2)</f>
        <v>0</v>
      </c>
      <c r="K102" s="214" t="s">
        <v>19</v>
      </c>
      <c r="L102" s="44"/>
      <c r="M102" s="219" t="s">
        <v>19</v>
      </c>
      <c r="N102" s="220" t="s">
        <v>48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554</v>
      </c>
      <c r="AT102" s="223" t="s">
        <v>134</v>
      </c>
      <c r="AU102" s="223" t="s">
        <v>84</v>
      </c>
      <c r="AY102" s="17" t="s">
        <v>131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84</v>
      </c>
      <c r="BK102" s="224">
        <f>ROUND(I102*H102,2)</f>
        <v>0</v>
      </c>
      <c r="BL102" s="17" t="s">
        <v>554</v>
      </c>
      <c r="BM102" s="223" t="s">
        <v>1371</v>
      </c>
    </row>
    <row r="103" s="2" customFormat="1" ht="16.5" customHeight="1">
      <c r="A103" s="38"/>
      <c r="B103" s="39"/>
      <c r="C103" s="212" t="s">
        <v>258</v>
      </c>
      <c r="D103" s="212" t="s">
        <v>134</v>
      </c>
      <c r="E103" s="213" t="s">
        <v>1372</v>
      </c>
      <c r="F103" s="214" t="s">
        <v>1373</v>
      </c>
      <c r="G103" s="215" t="s">
        <v>137</v>
      </c>
      <c r="H103" s="216">
        <v>6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48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554</v>
      </c>
      <c r="AT103" s="223" t="s">
        <v>134</v>
      </c>
      <c r="AU103" s="223" t="s">
        <v>84</v>
      </c>
      <c r="AY103" s="17" t="s">
        <v>131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84</v>
      </c>
      <c r="BK103" s="224">
        <f>ROUND(I103*H103,2)</f>
        <v>0</v>
      </c>
      <c r="BL103" s="17" t="s">
        <v>554</v>
      </c>
      <c r="BM103" s="223" t="s">
        <v>1374</v>
      </c>
    </row>
    <row r="104" s="13" customFormat="1">
      <c r="A104" s="13"/>
      <c r="B104" s="230"/>
      <c r="C104" s="231"/>
      <c r="D104" s="232" t="s">
        <v>143</v>
      </c>
      <c r="E104" s="233" t="s">
        <v>19</v>
      </c>
      <c r="F104" s="234" t="s">
        <v>1375</v>
      </c>
      <c r="G104" s="231"/>
      <c r="H104" s="235">
        <v>6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143</v>
      </c>
      <c r="AU104" s="241" t="s">
        <v>84</v>
      </c>
      <c r="AV104" s="13" t="s">
        <v>86</v>
      </c>
      <c r="AW104" s="13" t="s">
        <v>37</v>
      </c>
      <c r="AX104" s="13" t="s">
        <v>77</v>
      </c>
      <c r="AY104" s="241" t="s">
        <v>131</v>
      </c>
    </row>
    <row r="105" s="14" customFormat="1">
      <c r="A105" s="14"/>
      <c r="B105" s="242"/>
      <c r="C105" s="243"/>
      <c r="D105" s="232" t="s">
        <v>143</v>
      </c>
      <c r="E105" s="244" t="s">
        <v>19</v>
      </c>
      <c r="F105" s="245" t="s">
        <v>146</v>
      </c>
      <c r="G105" s="243"/>
      <c r="H105" s="246">
        <v>6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143</v>
      </c>
      <c r="AU105" s="252" t="s">
        <v>84</v>
      </c>
      <c r="AV105" s="14" t="s">
        <v>139</v>
      </c>
      <c r="AW105" s="14" t="s">
        <v>37</v>
      </c>
      <c r="AX105" s="14" t="s">
        <v>84</v>
      </c>
      <c r="AY105" s="252" t="s">
        <v>131</v>
      </c>
    </row>
    <row r="106" s="2" customFormat="1" ht="21.75" customHeight="1">
      <c r="A106" s="38"/>
      <c r="B106" s="39"/>
      <c r="C106" s="212" t="s">
        <v>8</v>
      </c>
      <c r="D106" s="212" t="s">
        <v>134</v>
      </c>
      <c r="E106" s="213" t="s">
        <v>1376</v>
      </c>
      <c r="F106" s="214" t="s">
        <v>1377</v>
      </c>
      <c r="G106" s="215" t="s">
        <v>137</v>
      </c>
      <c r="H106" s="216">
        <v>4</v>
      </c>
      <c r="I106" s="217"/>
      <c r="J106" s="218">
        <f>ROUND(I106*H106,2)</f>
        <v>0</v>
      </c>
      <c r="K106" s="214" t="s">
        <v>19</v>
      </c>
      <c r="L106" s="44"/>
      <c r="M106" s="219" t="s">
        <v>19</v>
      </c>
      <c r="N106" s="220" t="s">
        <v>48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554</v>
      </c>
      <c r="AT106" s="223" t="s">
        <v>134</v>
      </c>
      <c r="AU106" s="223" t="s">
        <v>84</v>
      </c>
      <c r="AY106" s="17" t="s">
        <v>131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84</v>
      </c>
      <c r="BK106" s="224">
        <f>ROUND(I106*H106,2)</f>
        <v>0</v>
      </c>
      <c r="BL106" s="17" t="s">
        <v>554</v>
      </c>
      <c r="BM106" s="223" t="s">
        <v>1378</v>
      </c>
    </row>
    <row r="107" s="13" customFormat="1">
      <c r="A107" s="13"/>
      <c r="B107" s="230"/>
      <c r="C107" s="231"/>
      <c r="D107" s="232" t="s">
        <v>143</v>
      </c>
      <c r="E107" s="233" t="s">
        <v>19</v>
      </c>
      <c r="F107" s="234" t="s">
        <v>1379</v>
      </c>
      <c r="G107" s="231"/>
      <c r="H107" s="235">
        <v>4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143</v>
      </c>
      <c r="AU107" s="241" t="s">
        <v>84</v>
      </c>
      <c r="AV107" s="13" t="s">
        <v>86</v>
      </c>
      <c r="AW107" s="13" t="s">
        <v>37</v>
      </c>
      <c r="AX107" s="13" t="s">
        <v>77</v>
      </c>
      <c r="AY107" s="241" t="s">
        <v>131</v>
      </c>
    </row>
    <row r="108" s="14" customFormat="1">
      <c r="A108" s="14"/>
      <c r="B108" s="242"/>
      <c r="C108" s="243"/>
      <c r="D108" s="232" t="s">
        <v>143</v>
      </c>
      <c r="E108" s="244" t="s">
        <v>19</v>
      </c>
      <c r="F108" s="245" t="s">
        <v>146</v>
      </c>
      <c r="G108" s="243"/>
      <c r="H108" s="246">
        <v>4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143</v>
      </c>
      <c r="AU108" s="252" t="s">
        <v>84</v>
      </c>
      <c r="AV108" s="14" t="s">
        <v>139</v>
      </c>
      <c r="AW108" s="14" t="s">
        <v>37</v>
      </c>
      <c r="AX108" s="14" t="s">
        <v>84</v>
      </c>
      <c r="AY108" s="252" t="s">
        <v>131</v>
      </c>
    </row>
    <row r="109" s="2" customFormat="1" ht="16.5" customHeight="1">
      <c r="A109" s="38"/>
      <c r="B109" s="39"/>
      <c r="C109" s="212" t="s">
        <v>270</v>
      </c>
      <c r="D109" s="212" t="s">
        <v>134</v>
      </c>
      <c r="E109" s="213" t="s">
        <v>1380</v>
      </c>
      <c r="F109" s="214" t="s">
        <v>1381</v>
      </c>
      <c r="G109" s="215" t="s">
        <v>137</v>
      </c>
      <c r="H109" s="216">
        <v>1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48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554</v>
      </c>
      <c r="AT109" s="223" t="s">
        <v>134</v>
      </c>
      <c r="AU109" s="223" t="s">
        <v>84</v>
      </c>
      <c r="AY109" s="17" t="s">
        <v>131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84</v>
      </c>
      <c r="BK109" s="224">
        <f>ROUND(I109*H109,2)</f>
        <v>0</v>
      </c>
      <c r="BL109" s="17" t="s">
        <v>554</v>
      </c>
      <c r="BM109" s="223" t="s">
        <v>1382</v>
      </c>
    </row>
    <row r="110" s="2" customFormat="1" ht="16.5" customHeight="1">
      <c r="A110" s="38"/>
      <c r="B110" s="39"/>
      <c r="C110" s="212" t="s">
        <v>280</v>
      </c>
      <c r="D110" s="212" t="s">
        <v>134</v>
      </c>
      <c r="E110" s="213" t="s">
        <v>1383</v>
      </c>
      <c r="F110" s="214" t="s">
        <v>1384</v>
      </c>
      <c r="G110" s="215" t="s">
        <v>137</v>
      </c>
      <c r="H110" s="216">
        <v>3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48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554</v>
      </c>
      <c r="AT110" s="223" t="s">
        <v>134</v>
      </c>
      <c r="AU110" s="223" t="s">
        <v>84</v>
      </c>
      <c r="AY110" s="17" t="s">
        <v>131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84</v>
      </c>
      <c r="BK110" s="224">
        <f>ROUND(I110*H110,2)</f>
        <v>0</v>
      </c>
      <c r="BL110" s="17" t="s">
        <v>554</v>
      </c>
      <c r="BM110" s="223" t="s">
        <v>1385</v>
      </c>
    </row>
    <row r="111" s="2" customFormat="1" ht="16.5" customHeight="1">
      <c r="A111" s="38"/>
      <c r="B111" s="39"/>
      <c r="C111" s="212" t="s">
        <v>286</v>
      </c>
      <c r="D111" s="212" t="s">
        <v>134</v>
      </c>
      <c r="E111" s="213" t="s">
        <v>1386</v>
      </c>
      <c r="F111" s="214" t="s">
        <v>1387</v>
      </c>
      <c r="G111" s="215" t="s">
        <v>137</v>
      </c>
      <c r="H111" s="216">
        <v>1</v>
      </c>
      <c r="I111" s="217"/>
      <c r="J111" s="218">
        <f>ROUND(I111*H111,2)</f>
        <v>0</v>
      </c>
      <c r="K111" s="214" t="s">
        <v>19</v>
      </c>
      <c r="L111" s="44"/>
      <c r="M111" s="219" t="s">
        <v>19</v>
      </c>
      <c r="N111" s="220" t="s">
        <v>48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554</v>
      </c>
      <c r="AT111" s="223" t="s">
        <v>134</v>
      </c>
      <c r="AU111" s="223" t="s">
        <v>84</v>
      </c>
      <c r="AY111" s="17" t="s">
        <v>131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84</v>
      </c>
      <c r="BK111" s="224">
        <f>ROUND(I111*H111,2)</f>
        <v>0</v>
      </c>
      <c r="BL111" s="17" t="s">
        <v>554</v>
      </c>
      <c r="BM111" s="223" t="s">
        <v>1388</v>
      </c>
    </row>
    <row r="112" s="2" customFormat="1" ht="16.5" customHeight="1">
      <c r="A112" s="38"/>
      <c r="B112" s="39"/>
      <c r="C112" s="212" t="s">
        <v>294</v>
      </c>
      <c r="D112" s="212" t="s">
        <v>134</v>
      </c>
      <c r="E112" s="213" t="s">
        <v>1389</v>
      </c>
      <c r="F112" s="214" t="s">
        <v>1390</v>
      </c>
      <c r="G112" s="215" t="s">
        <v>137</v>
      </c>
      <c r="H112" s="216">
        <v>1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48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554</v>
      </c>
      <c r="AT112" s="223" t="s">
        <v>134</v>
      </c>
      <c r="AU112" s="223" t="s">
        <v>84</v>
      </c>
      <c r="AY112" s="17" t="s">
        <v>131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84</v>
      </c>
      <c r="BK112" s="224">
        <f>ROUND(I112*H112,2)</f>
        <v>0</v>
      </c>
      <c r="BL112" s="17" t="s">
        <v>554</v>
      </c>
      <c r="BM112" s="223" t="s">
        <v>1391</v>
      </c>
    </row>
    <row r="113" s="2" customFormat="1" ht="16.5" customHeight="1">
      <c r="A113" s="38"/>
      <c r="B113" s="39"/>
      <c r="C113" s="212" t="s">
        <v>301</v>
      </c>
      <c r="D113" s="212" t="s">
        <v>134</v>
      </c>
      <c r="E113" s="213" t="s">
        <v>1392</v>
      </c>
      <c r="F113" s="214" t="s">
        <v>1393</v>
      </c>
      <c r="G113" s="215" t="s">
        <v>137</v>
      </c>
      <c r="H113" s="216">
        <v>1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48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554</v>
      </c>
      <c r="AT113" s="223" t="s">
        <v>134</v>
      </c>
      <c r="AU113" s="223" t="s">
        <v>84</v>
      </c>
      <c r="AY113" s="17" t="s">
        <v>131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84</v>
      </c>
      <c r="BK113" s="224">
        <f>ROUND(I113*H113,2)</f>
        <v>0</v>
      </c>
      <c r="BL113" s="17" t="s">
        <v>554</v>
      </c>
      <c r="BM113" s="223" t="s">
        <v>1394</v>
      </c>
    </row>
    <row r="114" s="2" customFormat="1" ht="16.5" customHeight="1">
      <c r="A114" s="38"/>
      <c r="B114" s="39"/>
      <c r="C114" s="212" t="s">
        <v>7</v>
      </c>
      <c r="D114" s="212" t="s">
        <v>134</v>
      </c>
      <c r="E114" s="213" t="s">
        <v>1395</v>
      </c>
      <c r="F114" s="214" t="s">
        <v>1396</v>
      </c>
      <c r="G114" s="215" t="s">
        <v>137</v>
      </c>
      <c r="H114" s="216">
        <v>1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48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554</v>
      </c>
      <c r="AT114" s="223" t="s">
        <v>134</v>
      </c>
      <c r="AU114" s="223" t="s">
        <v>84</v>
      </c>
      <c r="AY114" s="17" t="s">
        <v>131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84</v>
      </c>
      <c r="BK114" s="224">
        <f>ROUND(I114*H114,2)</f>
        <v>0</v>
      </c>
      <c r="BL114" s="17" t="s">
        <v>554</v>
      </c>
      <c r="BM114" s="223" t="s">
        <v>1397</v>
      </c>
    </row>
    <row r="115" s="2" customFormat="1" ht="21.75" customHeight="1">
      <c r="A115" s="38"/>
      <c r="B115" s="39"/>
      <c r="C115" s="212" t="s">
        <v>312</v>
      </c>
      <c r="D115" s="212" t="s">
        <v>134</v>
      </c>
      <c r="E115" s="213" t="s">
        <v>1398</v>
      </c>
      <c r="F115" s="214" t="s">
        <v>1399</v>
      </c>
      <c r="G115" s="215" t="s">
        <v>208</v>
      </c>
      <c r="H115" s="216">
        <v>10.6</v>
      </c>
      <c r="I115" s="217"/>
      <c r="J115" s="218">
        <f>ROUND(I115*H115,2)</f>
        <v>0</v>
      </c>
      <c r="K115" s="214" t="s">
        <v>19</v>
      </c>
      <c r="L115" s="44"/>
      <c r="M115" s="219" t="s">
        <v>19</v>
      </c>
      <c r="N115" s="220" t="s">
        <v>48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554</v>
      </c>
      <c r="AT115" s="223" t="s">
        <v>134</v>
      </c>
      <c r="AU115" s="223" t="s">
        <v>84</v>
      </c>
      <c r="AY115" s="17" t="s">
        <v>131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84</v>
      </c>
      <c r="BK115" s="224">
        <f>ROUND(I115*H115,2)</f>
        <v>0</v>
      </c>
      <c r="BL115" s="17" t="s">
        <v>554</v>
      </c>
      <c r="BM115" s="223" t="s">
        <v>1400</v>
      </c>
    </row>
    <row r="116" s="13" customFormat="1">
      <c r="A116" s="13"/>
      <c r="B116" s="230"/>
      <c r="C116" s="231"/>
      <c r="D116" s="232" t="s">
        <v>143</v>
      </c>
      <c r="E116" s="233" t="s">
        <v>19</v>
      </c>
      <c r="F116" s="234" t="s">
        <v>1401</v>
      </c>
      <c r="G116" s="231"/>
      <c r="H116" s="235">
        <v>10.6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143</v>
      </c>
      <c r="AU116" s="241" t="s">
        <v>84</v>
      </c>
      <c r="AV116" s="13" t="s">
        <v>86</v>
      </c>
      <c r="AW116" s="13" t="s">
        <v>37</v>
      </c>
      <c r="AX116" s="13" t="s">
        <v>77</v>
      </c>
      <c r="AY116" s="241" t="s">
        <v>131</v>
      </c>
    </row>
    <row r="117" s="14" customFormat="1">
      <c r="A117" s="14"/>
      <c r="B117" s="242"/>
      <c r="C117" s="243"/>
      <c r="D117" s="232" t="s">
        <v>143</v>
      </c>
      <c r="E117" s="244" t="s">
        <v>19</v>
      </c>
      <c r="F117" s="245" t="s">
        <v>146</v>
      </c>
      <c r="G117" s="243"/>
      <c r="H117" s="246">
        <v>10.6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143</v>
      </c>
      <c r="AU117" s="252" t="s">
        <v>84</v>
      </c>
      <c r="AV117" s="14" t="s">
        <v>139</v>
      </c>
      <c r="AW117" s="14" t="s">
        <v>37</v>
      </c>
      <c r="AX117" s="14" t="s">
        <v>84</v>
      </c>
      <c r="AY117" s="252" t="s">
        <v>131</v>
      </c>
    </row>
    <row r="118" s="2" customFormat="1" ht="21.75" customHeight="1">
      <c r="A118" s="38"/>
      <c r="B118" s="39"/>
      <c r="C118" s="212" t="s">
        <v>318</v>
      </c>
      <c r="D118" s="212" t="s">
        <v>134</v>
      </c>
      <c r="E118" s="213" t="s">
        <v>1402</v>
      </c>
      <c r="F118" s="214" t="s">
        <v>1403</v>
      </c>
      <c r="G118" s="215" t="s">
        <v>208</v>
      </c>
      <c r="H118" s="216">
        <v>30.399999999999999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48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554</v>
      </c>
      <c r="AT118" s="223" t="s">
        <v>134</v>
      </c>
      <c r="AU118" s="223" t="s">
        <v>84</v>
      </c>
      <c r="AY118" s="17" t="s">
        <v>131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84</v>
      </c>
      <c r="BK118" s="224">
        <f>ROUND(I118*H118,2)</f>
        <v>0</v>
      </c>
      <c r="BL118" s="17" t="s">
        <v>554</v>
      </c>
      <c r="BM118" s="223" t="s">
        <v>1404</v>
      </c>
    </row>
    <row r="119" s="13" customFormat="1">
      <c r="A119" s="13"/>
      <c r="B119" s="230"/>
      <c r="C119" s="231"/>
      <c r="D119" s="232" t="s">
        <v>143</v>
      </c>
      <c r="E119" s="233" t="s">
        <v>19</v>
      </c>
      <c r="F119" s="234" t="s">
        <v>1405</v>
      </c>
      <c r="G119" s="231"/>
      <c r="H119" s="235">
        <v>30.399999999999999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143</v>
      </c>
      <c r="AU119" s="241" t="s">
        <v>84</v>
      </c>
      <c r="AV119" s="13" t="s">
        <v>86</v>
      </c>
      <c r="AW119" s="13" t="s">
        <v>37</v>
      </c>
      <c r="AX119" s="13" t="s">
        <v>77</v>
      </c>
      <c r="AY119" s="241" t="s">
        <v>131</v>
      </c>
    </row>
    <row r="120" s="14" customFormat="1">
      <c r="A120" s="14"/>
      <c r="B120" s="242"/>
      <c r="C120" s="243"/>
      <c r="D120" s="232" t="s">
        <v>143</v>
      </c>
      <c r="E120" s="244" t="s">
        <v>19</v>
      </c>
      <c r="F120" s="245" t="s">
        <v>146</v>
      </c>
      <c r="G120" s="243"/>
      <c r="H120" s="246">
        <v>30.399999999999999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143</v>
      </c>
      <c r="AU120" s="252" t="s">
        <v>84</v>
      </c>
      <c r="AV120" s="14" t="s">
        <v>139</v>
      </c>
      <c r="AW120" s="14" t="s">
        <v>37</v>
      </c>
      <c r="AX120" s="14" t="s">
        <v>84</v>
      </c>
      <c r="AY120" s="252" t="s">
        <v>131</v>
      </c>
    </row>
    <row r="121" s="2" customFormat="1" ht="21.75" customHeight="1">
      <c r="A121" s="38"/>
      <c r="B121" s="39"/>
      <c r="C121" s="212" t="s">
        <v>324</v>
      </c>
      <c r="D121" s="212" t="s">
        <v>134</v>
      </c>
      <c r="E121" s="213" t="s">
        <v>1406</v>
      </c>
      <c r="F121" s="214" t="s">
        <v>1407</v>
      </c>
      <c r="G121" s="215" t="s">
        <v>208</v>
      </c>
      <c r="H121" s="216">
        <v>3.8999999999999999</v>
      </c>
      <c r="I121" s="217"/>
      <c r="J121" s="218">
        <f>ROUND(I121*H121,2)</f>
        <v>0</v>
      </c>
      <c r="K121" s="214" t="s">
        <v>19</v>
      </c>
      <c r="L121" s="44"/>
      <c r="M121" s="219" t="s">
        <v>19</v>
      </c>
      <c r="N121" s="220" t="s">
        <v>48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554</v>
      </c>
      <c r="AT121" s="223" t="s">
        <v>134</v>
      </c>
      <c r="AU121" s="223" t="s">
        <v>84</v>
      </c>
      <c r="AY121" s="17" t="s">
        <v>131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84</v>
      </c>
      <c r="BK121" s="224">
        <f>ROUND(I121*H121,2)</f>
        <v>0</v>
      </c>
      <c r="BL121" s="17" t="s">
        <v>554</v>
      </c>
      <c r="BM121" s="223" t="s">
        <v>1408</v>
      </c>
    </row>
    <row r="122" s="13" customFormat="1">
      <c r="A122" s="13"/>
      <c r="B122" s="230"/>
      <c r="C122" s="231"/>
      <c r="D122" s="232" t="s">
        <v>143</v>
      </c>
      <c r="E122" s="233" t="s">
        <v>19</v>
      </c>
      <c r="F122" s="234" t="s">
        <v>1409</v>
      </c>
      <c r="G122" s="231"/>
      <c r="H122" s="235">
        <v>3.8999999999999999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143</v>
      </c>
      <c r="AU122" s="241" t="s">
        <v>84</v>
      </c>
      <c r="AV122" s="13" t="s">
        <v>86</v>
      </c>
      <c r="AW122" s="13" t="s">
        <v>37</v>
      </c>
      <c r="AX122" s="13" t="s">
        <v>77</v>
      </c>
      <c r="AY122" s="241" t="s">
        <v>131</v>
      </c>
    </row>
    <row r="123" s="14" customFormat="1">
      <c r="A123" s="14"/>
      <c r="B123" s="242"/>
      <c r="C123" s="243"/>
      <c r="D123" s="232" t="s">
        <v>143</v>
      </c>
      <c r="E123" s="244" t="s">
        <v>19</v>
      </c>
      <c r="F123" s="245" t="s">
        <v>146</v>
      </c>
      <c r="G123" s="243"/>
      <c r="H123" s="246">
        <v>3.8999999999999999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143</v>
      </c>
      <c r="AU123" s="252" t="s">
        <v>84</v>
      </c>
      <c r="AV123" s="14" t="s">
        <v>139</v>
      </c>
      <c r="AW123" s="14" t="s">
        <v>37</v>
      </c>
      <c r="AX123" s="14" t="s">
        <v>84</v>
      </c>
      <c r="AY123" s="252" t="s">
        <v>131</v>
      </c>
    </row>
    <row r="124" s="2" customFormat="1" ht="16.5" customHeight="1">
      <c r="A124" s="38"/>
      <c r="B124" s="39"/>
      <c r="C124" s="212" t="s">
        <v>329</v>
      </c>
      <c r="D124" s="212" t="s">
        <v>134</v>
      </c>
      <c r="E124" s="213" t="s">
        <v>1410</v>
      </c>
      <c r="F124" s="214" t="s">
        <v>1411</v>
      </c>
      <c r="G124" s="215" t="s">
        <v>137</v>
      </c>
      <c r="H124" s="216">
        <v>4</v>
      </c>
      <c r="I124" s="217"/>
      <c r="J124" s="218">
        <f>ROUND(I124*H124,2)</f>
        <v>0</v>
      </c>
      <c r="K124" s="214" t="s">
        <v>19</v>
      </c>
      <c r="L124" s="44"/>
      <c r="M124" s="219" t="s">
        <v>19</v>
      </c>
      <c r="N124" s="220" t="s">
        <v>48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554</v>
      </c>
      <c r="AT124" s="223" t="s">
        <v>134</v>
      </c>
      <c r="AU124" s="223" t="s">
        <v>84</v>
      </c>
      <c r="AY124" s="17" t="s">
        <v>131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84</v>
      </c>
      <c r="BK124" s="224">
        <f>ROUND(I124*H124,2)</f>
        <v>0</v>
      </c>
      <c r="BL124" s="17" t="s">
        <v>554</v>
      </c>
      <c r="BM124" s="223" t="s">
        <v>1412</v>
      </c>
    </row>
    <row r="125" s="13" customFormat="1">
      <c r="A125" s="13"/>
      <c r="B125" s="230"/>
      <c r="C125" s="231"/>
      <c r="D125" s="232" t="s">
        <v>143</v>
      </c>
      <c r="E125" s="233" t="s">
        <v>19</v>
      </c>
      <c r="F125" s="234" t="s">
        <v>1413</v>
      </c>
      <c r="G125" s="231"/>
      <c r="H125" s="235">
        <v>4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143</v>
      </c>
      <c r="AU125" s="241" t="s">
        <v>84</v>
      </c>
      <c r="AV125" s="13" t="s">
        <v>86</v>
      </c>
      <c r="AW125" s="13" t="s">
        <v>37</v>
      </c>
      <c r="AX125" s="13" t="s">
        <v>77</v>
      </c>
      <c r="AY125" s="241" t="s">
        <v>131</v>
      </c>
    </row>
    <row r="126" s="14" customFormat="1">
      <c r="A126" s="14"/>
      <c r="B126" s="242"/>
      <c r="C126" s="243"/>
      <c r="D126" s="232" t="s">
        <v>143</v>
      </c>
      <c r="E126" s="244" t="s">
        <v>19</v>
      </c>
      <c r="F126" s="245" t="s">
        <v>146</v>
      </c>
      <c r="G126" s="243"/>
      <c r="H126" s="246">
        <v>4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143</v>
      </c>
      <c r="AU126" s="252" t="s">
        <v>84</v>
      </c>
      <c r="AV126" s="14" t="s">
        <v>139</v>
      </c>
      <c r="AW126" s="14" t="s">
        <v>37</v>
      </c>
      <c r="AX126" s="14" t="s">
        <v>84</v>
      </c>
      <c r="AY126" s="252" t="s">
        <v>131</v>
      </c>
    </row>
    <row r="127" s="2" customFormat="1" ht="16.5" customHeight="1">
      <c r="A127" s="38"/>
      <c r="B127" s="39"/>
      <c r="C127" s="212" t="s">
        <v>334</v>
      </c>
      <c r="D127" s="212" t="s">
        <v>134</v>
      </c>
      <c r="E127" s="213" t="s">
        <v>1414</v>
      </c>
      <c r="F127" s="214" t="s">
        <v>1415</v>
      </c>
      <c r="G127" s="215" t="s">
        <v>137</v>
      </c>
      <c r="H127" s="216">
        <v>4</v>
      </c>
      <c r="I127" s="217"/>
      <c r="J127" s="218">
        <f>ROUND(I127*H127,2)</f>
        <v>0</v>
      </c>
      <c r="K127" s="214" t="s">
        <v>19</v>
      </c>
      <c r="L127" s="44"/>
      <c r="M127" s="219" t="s">
        <v>19</v>
      </c>
      <c r="N127" s="220" t="s">
        <v>48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554</v>
      </c>
      <c r="AT127" s="223" t="s">
        <v>134</v>
      </c>
      <c r="AU127" s="223" t="s">
        <v>84</v>
      </c>
      <c r="AY127" s="17" t="s">
        <v>131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84</v>
      </c>
      <c r="BK127" s="224">
        <f>ROUND(I127*H127,2)</f>
        <v>0</v>
      </c>
      <c r="BL127" s="17" t="s">
        <v>554</v>
      </c>
      <c r="BM127" s="223" t="s">
        <v>1416</v>
      </c>
    </row>
    <row r="128" s="13" customFormat="1">
      <c r="A128" s="13"/>
      <c r="B128" s="230"/>
      <c r="C128" s="231"/>
      <c r="D128" s="232" t="s">
        <v>143</v>
      </c>
      <c r="E128" s="233" t="s">
        <v>19</v>
      </c>
      <c r="F128" s="234" t="s">
        <v>1417</v>
      </c>
      <c r="G128" s="231"/>
      <c r="H128" s="235">
        <v>4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143</v>
      </c>
      <c r="AU128" s="241" t="s">
        <v>84</v>
      </c>
      <c r="AV128" s="13" t="s">
        <v>86</v>
      </c>
      <c r="AW128" s="13" t="s">
        <v>37</v>
      </c>
      <c r="AX128" s="13" t="s">
        <v>77</v>
      </c>
      <c r="AY128" s="241" t="s">
        <v>131</v>
      </c>
    </row>
    <row r="129" s="14" customFormat="1">
      <c r="A129" s="14"/>
      <c r="B129" s="242"/>
      <c r="C129" s="243"/>
      <c r="D129" s="232" t="s">
        <v>143</v>
      </c>
      <c r="E129" s="244" t="s">
        <v>19</v>
      </c>
      <c r="F129" s="245" t="s">
        <v>146</v>
      </c>
      <c r="G129" s="243"/>
      <c r="H129" s="246">
        <v>4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143</v>
      </c>
      <c r="AU129" s="252" t="s">
        <v>84</v>
      </c>
      <c r="AV129" s="14" t="s">
        <v>139</v>
      </c>
      <c r="AW129" s="14" t="s">
        <v>37</v>
      </c>
      <c r="AX129" s="14" t="s">
        <v>84</v>
      </c>
      <c r="AY129" s="252" t="s">
        <v>131</v>
      </c>
    </row>
    <row r="130" s="2" customFormat="1" ht="16.5" customHeight="1">
      <c r="A130" s="38"/>
      <c r="B130" s="39"/>
      <c r="C130" s="212" t="s">
        <v>340</v>
      </c>
      <c r="D130" s="212" t="s">
        <v>134</v>
      </c>
      <c r="E130" s="213" t="s">
        <v>1418</v>
      </c>
      <c r="F130" s="214" t="s">
        <v>1419</v>
      </c>
      <c r="G130" s="215" t="s">
        <v>137</v>
      </c>
      <c r="H130" s="216">
        <v>1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48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554</v>
      </c>
      <c r="AT130" s="223" t="s">
        <v>134</v>
      </c>
      <c r="AU130" s="223" t="s">
        <v>84</v>
      </c>
      <c r="AY130" s="17" t="s">
        <v>131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84</v>
      </c>
      <c r="BK130" s="224">
        <f>ROUND(I130*H130,2)</f>
        <v>0</v>
      </c>
      <c r="BL130" s="17" t="s">
        <v>554</v>
      </c>
      <c r="BM130" s="223" t="s">
        <v>1420</v>
      </c>
    </row>
    <row r="131" s="2" customFormat="1" ht="16.5" customHeight="1">
      <c r="A131" s="38"/>
      <c r="B131" s="39"/>
      <c r="C131" s="212" t="s">
        <v>346</v>
      </c>
      <c r="D131" s="212" t="s">
        <v>134</v>
      </c>
      <c r="E131" s="213" t="s">
        <v>1421</v>
      </c>
      <c r="F131" s="214" t="s">
        <v>1422</v>
      </c>
      <c r="G131" s="215" t="s">
        <v>137</v>
      </c>
      <c r="H131" s="216">
        <v>1</v>
      </c>
      <c r="I131" s="217"/>
      <c r="J131" s="218">
        <f>ROUND(I131*H131,2)</f>
        <v>0</v>
      </c>
      <c r="K131" s="214" t="s">
        <v>19</v>
      </c>
      <c r="L131" s="44"/>
      <c r="M131" s="219" t="s">
        <v>19</v>
      </c>
      <c r="N131" s="220" t="s">
        <v>48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554</v>
      </c>
      <c r="AT131" s="223" t="s">
        <v>134</v>
      </c>
      <c r="AU131" s="223" t="s">
        <v>84</v>
      </c>
      <c r="AY131" s="17" t="s">
        <v>131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84</v>
      </c>
      <c r="BK131" s="224">
        <f>ROUND(I131*H131,2)</f>
        <v>0</v>
      </c>
      <c r="BL131" s="17" t="s">
        <v>554</v>
      </c>
      <c r="BM131" s="223" t="s">
        <v>1423</v>
      </c>
    </row>
    <row r="132" s="2" customFormat="1" ht="16.5" customHeight="1">
      <c r="A132" s="38"/>
      <c r="B132" s="39"/>
      <c r="C132" s="212" t="s">
        <v>352</v>
      </c>
      <c r="D132" s="212" t="s">
        <v>134</v>
      </c>
      <c r="E132" s="213" t="s">
        <v>1424</v>
      </c>
      <c r="F132" s="214" t="s">
        <v>1425</v>
      </c>
      <c r="G132" s="215" t="s">
        <v>137</v>
      </c>
      <c r="H132" s="216">
        <v>1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48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554</v>
      </c>
      <c r="AT132" s="223" t="s">
        <v>134</v>
      </c>
      <c r="AU132" s="223" t="s">
        <v>84</v>
      </c>
      <c r="AY132" s="17" t="s">
        <v>131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84</v>
      </c>
      <c r="BK132" s="224">
        <f>ROUND(I132*H132,2)</f>
        <v>0</v>
      </c>
      <c r="BL132" s="17" t="s">
        <v>554</v>
      </c>
      <c r="BM132" s="223" t="s">
        <v>1426</v>
      </c>
    </row>
    <row r="133" s="2" customFormat="1" ht="16.5" customHeight="1">
      <c r="A133" s="38"/>
      <c r="B133" s="39"/>
      <c r="C133" s="212" t="s">
        <v>356</v>
      </c>
      <c r="D133" s="212" t="s">
        <v>134</v>
      </c>
      <c r="E133" s="213" t="s">
        <v>1427</v>
      </c>
      <c r="F133" s="214" t="s">
        <v>1428</v>
      </c>
      <c r="G133" s="215" t="s">
        <v>137</v>
      </c>
      <c r="H133" s="216">
        <v>1</v>
      </c>
      <c r="I133" s="217"/>
      <c r="J133" s="218">
        <f>ROUND(I133*H133,2)</f>
        <v>0</v>
      </c>
      <c r="K133" s="214" t="s">
        <v>19</v>
      </c>
      <c r="L133" s="44"/>
      <c r="M133" s="219" t="s">
        <v>19</v>
      </c>
      <c r="N133" s="220" t="s">
        <v>48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554</v>
      </c>
      <c r="AT133" s="223" t="s">
        <v>134</v>
      </c>
      <c r="AU133" s="223" t="s">
        <v>84</v>
      </c>
      <c r="AY133" s="17" t="s">
        <v>131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84</v>
      </c>
      <c r="BK133" s="224">
        <f>ROUND(I133*H133,2)</f>
        <v>0</v>
      </c>
      <c r="BL133" s="17" t="s">
        <v>554</v>
      </c>
      <c r="BM133" s="223" t="s">
        <v>1429</v>
      </c>
    </row>
    <row r="134" s="2" customFormat="1" ht="16.5" customHeight="1">
      <c r="A134" s="38"/>
      <c r="B134" s="39"/>
      <c r="C134" s="212" t="s">
        <v>362</v>
      </c>
      <c r="D134" s="212" t="s">
        <v>134</v>
      </c>
      <c r="E134" s="213" t="s">
        <v>1430</v>
      </c>
      <c r="F134" s="214" t="s">
        <v>1431</v>
      </c>
      <c r="G134" s="215" t="s">
        <v>137</v>
      </c>
      <c r="H134" s="216">
        <v>1</v>
      </c>
      <c r="I134" s="217"/>
      <c r="J134" s="218">
        <f>ROUND(I134*H134,2)</f>
        <v>0</v>
      </c>
      <c r="K134" s="214" t="s">
        <v>19</v>
      </c>
      <c r="L134" s="44"/>
      <c r="M134" s="219" t="s">
        <v>19</v>
      </c>
      <c r="N134" s="220" t="s">
        <v>48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554</v>
      </c>
      <c r="AT134" s="223" t="s">
        <v>134</v>
      </c>
      <c r="AU134" s="223" t="s">
        <v>84</v>
      </c>
      <c r="AY134" s="17" t="s">
        <v>131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84</v>
      </c>
      <c r="BK134" s="224">
        <f>ROUND(I134*H134,2)</f>
        <v>0</v>
      </c>
      <c r="BL134" s="17" t="s">
        <v>554</v>
      </c>
      <c r="BM134" s="223" t="s">
        <v>1432</v>
      </c>
    </row>
    <row r="135" s="2" customFormat="1" ht="16.5" customHeight="1">
      <c r="A135" s="38"/>
      <c r="B135" s="39"/>
      <c r="C135" s="212" t="s">
        <v>367</v>
      </c>
      <c r="D135" s="212" t="s">
        <v>134</v>
      </c>
      <c r="E135" s="213" t="s">
        <v>1433</v>
      </c>
      <c r="F135" s="214" t="s">
        <v>1434</v>
      </c>
      <c r="G135" s="215" t="s">
        <v>137</v>
      </c>
      <c r="H135" s="216">
        <v>1</v>
      </c>
      <c r="I135" s="217"/>
      <c r="J135" s="218">
        <f>ROUND(I135*H135,2)</f>
        <v>0</v>
      </c>
      <c r="K135" s="214" t="s">
        <v>19</v>
      </c>
      <c r="L135" s="44"/>
      <c r="M135" s="219" t="s">
        <v>19</v>
      </c>
      <c r="N135" s="220" t="s">
        <v>48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554</v>
      </c>
      <c r="AT135" s="223" t="s">
        <v>134</v>
      </c>
      <c r="AU135" s="223" t="s">
        <v>84</v>
      </c>
      <c r="AY135" s="17" t="s">
        <v>131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84</v>
      </c>
      <c r="BK135" s="224">
        <f>ROUND(I135*H135,2)</f>
        <v>0</v>
      </c>
      <c r="BL135" s="17" t="s">
        <v>554</v>
      </c>
      <c r="BM135" s="223" t="s">
        <v>1435</v>
      </c>
    </row>
    <row r="136" s="2" customFormat="1" ht="16.5" customHeight="1">
      <c r="A136" s="38"/>
      <c r="B136" s="39"/>
      <c r="C136" s="212" t="s">
        <v>374</v>
      </c>
      <c r="D136" s="212" t="s">
        <v>134</v>
      </c>
      <c r="E136" s="213" t="s">
        <v>1436</v>
      </c>
      <c r="F136" s="214" t="s">
        <v>1437</v>
      </c>
      <c r="G136" s="215" t="s">
        <v>137</v>
      </c>
      <c r="H136" s="216">
        <v>1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48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554</v>
      </c>
      <c r="AT136" s="223" t="s">
        <v>134</v>
      </c>
      <c r="AU136" s="223" t="s">
        <v>84</v>
      </c>
      <c r="AY136" s="17" t="s">
        <v>131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84</v>
      </c>
      <c r="BK136" s="224">
        <f>ROUND(I136*H136,2)</f>
        <v>0</v>
      </c>
      <c r="BL136" s="17" t="s">
        <v>554</v>
      </c>
      <c r="BM136" s="223" t="s">
        <v>1438</v>
      </c>
    </row>
    <row r="137" s="2" customFormat="1" ht="21.75" customHeight="1">
      <c r="A137" s="38"/>
      <c r="B137" s="39"/>
      <c r="C137" s="212" t="s">
        <v>380</v>
      </c>
      <c r="D137" s="212" t="s">
        <v>134</v>
      </c>
      <c r="E137" s="213" t="s">
        <v>1439</v>
      </c>
      <c r="F137" s="214" t="s">
        <v>1440</v>
      </c>
      <c r="G137" s="215" t="s">
        <v>208</v>
      </c>
      <c r="H137" s="216">
        <v>35.399999999999999</v>
      </c>
      <c r="I137" s="217"/>
      <c r="J137" s="218">
        <f>ROUND(I137*H137,2)</f>
        <v>0</v>
      </c>
      <c r="K137" s="214" t="s">
        <v>19</v>
      </c>
      <c r="L137" s="44"/>
      <c r="M137" s="219" t="s">
        <v>19</v>
      </c>
      <c r="N137" s="220" t="s">
        <v>48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554</v>
      </c>
      <c r="AT137" s="223" t="s">
        <v>134</v>
      </c>
      <c r="AU137" s="223" t="s">
        <v>84</v>
      </c>
      <c r="AY137" s="17" t="s">
        <v>131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84</v>
      </c>
      <c r="BK137" s="224">
        <f>ROUND(I137*H137,2)</f>
        <v>0</v>
      </c>
      <c r="BL137" s="17" t="s">
        <v>554</v>
      </c>
      <c r="BM137" s="223" t="s">
        <v>1441</v>
      </c>
    </row>
    <row r="138" s="2" customFormat="1" ht="21.75" customHeight="1">
      <c r="A138" s="38"/>
      <c r="B138" s="39"/>
      <c r="C138" s="212" t="s">
        <v>387</v>
      </c>
      <c r="D138" s="212" t="s">
        <v>134</v>
      </c>
      <c r="E138" s="213" t="s">
        <v>1442</v>
      </c>
      <c r="F138" s="214" t="s">
        <v>1443</v>
      </c>
      <c r="G138" s="215" t="s">
        <v>208</v>
      </c>
      <c r="H138" s="216">
        <v>7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48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554</v>
      </c>
      <c r="AT138" s="223" t="s">
        <v>134</v>
      </c>
      <c r="AU138" s="223" t="s">
        <v>84</v>
      </c>
      <c r="AY138" s="17" t="s">
        <v>131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84</v>
      </c>
      <c r="BK138" s="224">
        <f>ROUND(I138*H138,2)</f>
        <v>0</v>
      </c>
      <c r="BL138" s="17" t="s">
        <v>554</v>
      </c>
      <c r="BM138" s="223" t="s">
        <v>1444</v>
      </c>
    </row>
    <row r="139" s="2" customFormat="1" ht="16.5" customHeight="1">
      <c r="A139" s="38"/>
      <c r="B139" s="39"/>
      <c r="C139" s="212" t="s">
        <v>392</v>
      </c>
      <c r="D139" s="212" t="s">
        <v>134</v>
      </c>
      <c r="E139" s="213" t="s">
        <v>1445</v>
      </c>
      <c r="F139" s="214" t="s">
        <v>1446</v>
      </c>
      <c r="G139" s="215" t="s">
        <v>208</v>
      </c>
      <c r="H139" s="216">
        <v>8</v>
      </c>
      <c r="I139" s="217"/>
      <c r="J139" s="218">
        <f>ROUND(I139*H139,2)</f>
        <v>0</v>
      </c>
      <c r="K139" s="214" t="s">
        <v>19</v>
      </c>
      <c r="L139" s="44"/>
      <c r="M139" s="219" t="s">
        <v>19</v>
      </c>
      <c r="N139" s="220" t="s">
        <v>48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554</v>
      </c>
      <c r="AT139" s="223" t="s">
        <v>134</v>
      </c>
      <c r="AU139" s="223" t="s">
        <v>84</v>
      </c>
      <c r="AY139" s="17" t="s">
        <v>131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84</v>
      </c>
      <c r="BK139" s="224">
        <f>ROUND(I139*H139,2)</f>
        <v>0</v>
      </c>
      <c r="BL139" s="17" t="s">
        <v>554</v>
      </c>
      <c r="BM139" s="223" t="s">
        <v>1447</v>
      </c>
    </row>
    <row r="140" s="2" customFormat="1" ht="16.5" customHeight="1">
      <c r="A140" s="38"/>
      <c r="B140" s="39"/>
      <c r="C140" s="212" t="s">
        <v>398</v>
      </c>
      <c r="D140" s="212" t="s">
        <v>134</v>
      </c>
      <c r="E140" s="213" t="s">
        <v>1448</v>
      </c>
      <c r="F140" s="214" t="s">
        <v>1449</v>
      </c>
      <c r="G140" s="215" t="s">
        <v>137</v>
      </c>
      <c r="H140" s="216">
        <v>3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48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554</v>
      </c>
      <c r="AT140" s="223" t="s">
        <v>134</v>
      </c>
      <c r="AU140" s="223" t="s">
        <v>84</v>
      </c>
      <c r="AY140" s="17" t="s">
        <v>131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84</v>
      </c>
      <c r="BK140" s="224">
        <f>ROUND(I140*H140,2)</f>
        <v>0</v>
      </c>
      <c r="BL140" s="17" t="s">
        <v>554</v>
      </c>
      <c r="BM140" s="223" t="s">
        <v>1450</v>
      </c>
    </row>
    <row r="141" s="2" customFormat="1" ht="16.5" customHeight="1">
      <c r="A141" s="38"/>
      <c r="B141" s="39"/>
      <c r="C141" s="212" t="s">
        <v>403</v>
      </c>
      <c r="D141" s="212" t="s">
        <v>134</v>
      </c>
      <c r="E141" s="213" t="s">
        <v>1451</v>
      </c>
      <c r="F141" s="214" t="s">
        <v>1452</v>
      </c>
      <c r="G141" s="215" t="s">
        <v>208</v>
      </c>
      <c r="H141" s="216">
        <v>7</v>
      </c>
      <c r="I141" s="217"/>
      <c r="J141" s="218">
        <f>ROUND(I141*H141,2)</f>
        <v>0</v>
      </c>
      <c r="K141" s="214" t="s">
        <v>19</v>
      </c>
      <c r="L141" s="44"/>
      <c r="M141" s="219" t="s">
        <v>19</v>
      </c>
      <c r="N141" s="220" t="s">
        <v>48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554</v>
      </c>
      <c r="AT141" s="223" t="s">
        <v>134</v>
      </c>
      <c r="AU141" s="223" t="s">
        <v>84</v>
      </c>
      <c r="AY141" s="17" t="s">
        <v>131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84</v>
      </c>
      <c r="BK141" s="224">
        <f>ROUND(I141*H141,2)</f>
        <v>0</v>
      </c>
      <c r="BL141" s="17" t="s">
        <v>554</v>
      </c>
      <c r="BM141" s="223" t="s">
        <v>1453</v>
      </c>
    </row>
    <row r="142" s="2" customFormat="1" ht="16.5" customHeight="1">
      <c r="A142" s="38"/>
      <c r="B142" s="39"/>
      <c r="C142" s="212" t="s">
        <v>409</v>
      </c>
      <c r="D142" s="212" t="s">
        <v>134</v>
      </c>
      <c r="E142" s="213" t="s">
        <v>1454</v>
      </c>
      <c r="F142" s="214" t="s">
        <v>1455</v>
      </c>
      <c r="G142" s="215" t="s">
        <v>208</v>
      </c>
      <c r="H142" s="216">
        <v>35.399999999999999</v>
      </c>
      <c r="I142" s="217"/>
      <c r="J142" s="218">
        <f>ROUND(I142*H142,2)</f>
        <v>0</v>
      </c>
      <c r="K142" s="214" t="s">
        <v>19</v>
      </c>
      <c r="L142" s="44"/>
      <c r="M142" s="219" t="s">
        <v>19</v>
      </c>
      <c r="N142" s="220" t="s">
        <v>48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554</v>
      </c>
      <c r="AT142" s="223" t="s">
        <v>134</v>
      </c>
      <c r="AU142" s="223" t="s">
        <v>84</v>
      </c>
      <c r="AY142" s="17" t="s">
        <v>131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84</v>
      </c>
      <c r="BK142" s="224">
        <f>ROUND(I142*H142,2)</f>
        <v>0</v>
      </c>
      <c r="BL142" s="17" t="s">
        <v>554</v>
      </c>
      <c r="BM142" s="223" t="s">
        <v>1456</v>
      </c>
    </row>
    <row r="143" s="2" customFormat="1" ht="16.5" customHeight="1">
      <c r="A143" s="38"/>
      <c r="B143" s="39"/>
      <c r="C143" s="212" t="s">
        <v>415</v>
      </c>
      <c r="D143" s="212" t="s">
        <v>134</v>
      </c>
      <c r="E143" s="213" t="s">
        <v>1457</v>
      </c>
      <c r="F143" s="214" t="s">
        <v>1458</v>
      </c>
      <c r="G143" s="215" t="s">
        <v>214</v>
      </c>
      <c r="H143" s="216">
        <v>0.83999999999999997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48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554</v>
      </c>
      <c r="AT143" s="223" t="s">
        <v>134</v>
      </c>
      <c r="AU143" s="223" t="s">
        <v>84</v>
      </c>
      <c r="AY143" s="17" t="s">
        <v>131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84</v>
      </c>
      <c r="BK143" s="224">
        <f>ROUND(I143*H143,2)</f>
        <v>0</v>
      </c>
      <c r="BL143" s="17" t="s">
        <v>554</v>
      </c>
      <c r="BM143" s="223" t="s">
        <v>1459</v>
      </c>
    </row>
    <row r="144" s="2" customFormat="1" ht="16.5" customHeight="1">
      <c r="A144" s="38"/>
      <c r="B144" s="39"/>
      <c r="C144" s="212" t="s">
        <v>421</v>
      </c>
      <c r="D144" s="212" t="s">
        <v>134</v>
      </c>
      <c r="E144" s="213" t="s">
        <v>1460</v>
      </c>
      <c r="F144" s="214" t="s">
        <v>1461</v>
      </c>
      <c r="G144" s="215" t="s">
        <v>179</v>
      </c>
      <c r="H144" s="216">
        <v>0.11</v>
      </c>
      <c r="I144" s="217"/>
      <c r="J144" s="218">
        <f>ROUND(I144*H144,2)</f>
        <v>0</v>
      </c>
      <c r="K144" s="214" t="s">
        <v>19</v>
      </c>
      <c r="L144" s="44"/>
      <c r="M144" s="219" t="s">
        <v>19</v>
      </c>
      <c r="N144" s="220" t="s">
        <v>48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554</v>
      </c>
      <c r="AT144" s="223" t="s">
        <v>134</v>
      </c>
      <c r="AU144" s="223" t="s">
        <v>84</v>
      </c>
      <c r="AY144" s="17" t="s">
        <v>131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84</v>
      </c>
      <c r="BK144" s="224">
        <f>ROUND(I144*H144,2)</f>
        <v>0</v>
      </c>
      <c r="BL144" s="17" t="s">
        <v>554</v>
      </c>
      <c r="BM144" s="223" t="s">
        <v>1462</v>
      </c>
    </row>
    <row r="145" s="2" customFormat="1" ht="16.5" customHeight="1">
      <c r="A145" s="38"/>
      <c r="B145" s="39"/>
      <c r="C145" s="212" t="s">
        <v>427</v>
      </c>
      <c r="D145" s="212" t="s">
        <v>134</v>
      </c>
      <c r="E145" s="213" t="s">
        <v>1463</v>
      </c>
      <c r="F145" s="214" t="s">
        <v>1464</v>
      </c>
      <c r="G145" s="215" t="s">
        <v>137</v>
      </c>
      <c r="H145" s="216">
        <v>10</v>
      </c>
      <c r="I145" s="217"/>
      <c r="J145" s="218">
        <f>ROUND(I145*H145,2)</f>
        <v>0</v>
      </c>
      <c r="K145" s="214" t="s">
        <v>19</v>
      </c>
      <c r="L145" s="44"/>
      <c r="M145" s="219" t="s">
        <v>19</v>
      </c>
      <c r="N145" s="220" t="s">
        <v>48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554</v>
      </c>
      <c r="AT145" s="223" t="s">
        <v>134</v>
      </c>
      <c r="AU145" s="223" t="s">
        <v>84</v>
      </c>
      <c r="AY145" s="17" t="s">
        <v>131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84</v>
      </c>
      <c r="BK145" s="224">
        <f>ROUND(I145*H145,2)</f>
        <v>0</v>
      </c>
      <c r="BL145" s="17" t="s">
        <v>554</v>
      </c>
      <c r="BM145" s="223" t="s">
        <v>1465</v>
      </c>
    </row>
    <row r="146" s="13" customFormat="1">
      <c r="A146" s="13"/>
      <c r="B146" s="230"/>
      <c r="C146" s="231"/>
      <c r="D146" s="232" t="s">
        <v>143</v>
      </c>
      <c r="E146" s="233" t="s">
        <v>19</v>
      </c>
      <c r="F146" s="234" t="s">
        <v>1466</v>
      </c>
      <c r="G146" s="231"/>
      <c r="H146" s="235">
        <v>10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143</v>
      </c>
      <c r="AU146" s="241" t="s">
        <v>84</v>
      </c>
      <c r="AV146" s="13" t="s">
        <v>86</v>
      </c>
      <c r="AW146" s="13" t="s">
        <v>37</v>
      </c>
      <c r="AX146" s="13" t="s">
        <v>77</v>
      </c>
      <c r="AY146" s="241" t="s">
        <v>131</v>
      </c>
    </row>
    <row r="147" s="14" customFormat="1">
      <c r="A147" s="14"/>
      <c r="B147" s="242"/>
      <c r="C147" s="243"/>
      <c r="D147" s="232" t="s">
        <v>143</v>
      </c>
      <c r="E147" s="244" t="s">
        <v>19</v>
      </c>
      <c r="F147" s="245" t="s">
        <v>146</v>
      </c>
      <c r="G147" s="243"/>
      <c r="H147" s="246">
        <v>10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143</v>
      </c>
      <c r="AU147" s="252" t="s">
        <v>84</v>
      </c>
      <c r="AV147" s="14" t="s">
        <v>139</v>
      </c>
      <c r="AW147" s="14" t="s">
        <v>37</v>
      </c>
      <c r="AX147" s="14" t="s">
        <v>84</v>
      </c>
      <c r="AY147" s="252" t="s">
        <v>131</v>
      </c>
    </row>
    <row r="148" s="2" customFormat="1" ht="16.5" customHeight="1">
      <c r="A148" s="38"/>
      <c r="B148" s="39"/>
      <c r="C148" s="212" t="s">
        <v>432</v>
      </c>
      <c r="D148" s="212" t="s">
        <v>134</v>
      </c>
      <c r="E148" s="213" t="s">
        <v>1467</v>
      </c>
      <c r="F148" s="214" t="s">
        <v>1468</v>
      </c>
      <c r="G148" s="215" t="s">
        <v>1469</v>
      </c>
      <c r="H148" s="277"/>
      <c r="I148" s="217"/>
      <c r="J148" s="218">
        <f>ROUND(I148*H148,2)</f>
        <v>0</v>
      </c>
      <c r="K148" s="214" t="s">
        <v>19</v>
      </c>
      <c r="L148" s="44"/>
      <c r="M148" s="219" t="s">
        <v>19</v>
      </c>
      <c r="N148" s="220" t="s">
        <v>48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554</v>
      </c>
      <c r="AT148" s="223" t="s">
        <v>134</v>
      </c>
      <c r="AU148" s="223" t="s">
        <v>84</v>
      </c>
      <c r="AY148" s="17" t="s">
        <v>131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84</v>
      </c>
      <c r="BK148" s="224">
        <f>ROUND(I148*H148,2)</f>
        <v>0</v>
      </c>
      <c r="BL148" s="17" t="s">
        <v>554</v>
      </c>
      <c r="BM148" s="223" t="s">
        <v>1470</v>
      </c>
    </row>
    <row r="149" s="12" customFormat="1" ht="25.92" customHeight="1">
      <c r="A149" s="12"/>
      <c r="B149" s="196"/>
      <c r="C149" s="197"/>
      <c r="D149" s="198" t="s">
        <v>76</v>
      </c>
      <c r="E149" s="199" t="s">
        <v>1471</v>
      </c>
      <c r="F149" s="199" t="s">
        <v>1472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SUM(P150:P204)</f>
        <v>0</v>
      </c>
      <c r="Q149" s="204"/>
      <c r="R149" s="205">
        <f>SUM(R150:R204)</f>
        <v>1.7143999999999999</v>
      </c>
      <c r="S149" s="204"/>
      <c r="T149" s="206">
        <f>SUM(T150:T204)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84</v>
      </c>
      <c r="AT149" s="208" t="s">
        <v>76</v>
      </c>
      <c r="AU149" s="208" t="s">
        <v>77</v>
      </c>
      <c r="AY149" s="207" t="s">
        <v>131</v>
      </c>
      <c r="BK149" s="209">
        <f>SUM(BK150:BK204)</f>
        <v>0</v>
      </c>
    </row>
    <row r="150" s="2" customFormat="1" ht="16.5" customHeight="1">
      <c r="A150" s="38"/>
      <c r="B150" s="39"/>
      <c r="C150" s="267" t="s">
        <v>438</v>
      </c>
      <c r="D150" s="267" t="s">
        <v>295</v>
      </c>
      <c r="E150" s="268" t="s">
        <v>1473</v>
      </c>
      <c r="F150" s="269" t="s">
        <v>1474</v>
      </c>
      <c r="G150" s="270" t="s">
        <v>321</v>
      </c>
      <c r="H150" s="271">
        <v>4.0300000000000002</v>
      </c>
      <c r="I150" s="272"/>
      <c r="J150" s="273">
        <f>ROUND(I150*H150,2)</f>
        <v>0</v>
      </c>
      <c r="K150" s="269" t="s">
        <v>19</v>
      </c>
      <c r="L150" s="274"/>
      <c r="M150" s="275" t="s">
        <v>19</v>
      </c>
      <c r="N150" s="276" t="s">
        <v>48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914</v>
      </c>
      <c r="AT150" s="223" t="s">
        <v>295</v>
      </c>
      <c r="AU150" s="223" t="s">
        <v>84</v>
      </c>
      <c r="AY150" s="17" t="s">
        <v>131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84</v>
      </c>
      <c r="BK150" s="224">
        <f>ROUND(I150*H150,2)</f>
        <v>0</v>
      </c>
      <c r="BL150" s="17" t="s">
        <v>914</v>
      </c>
      <c r="BM150" s="223" t="s">
        <v>1475</v>
      </c>
    </row>
    <row r="151" s="13" customFormat="1">
      <c r="A151" s="13"/>
      <c r="B151" s="230"/>
      <c r="C151" s="231"/>
      <c r="D151" s="232" t="s">
        <v>143</v>
      </c>
      <c r="E151" s="233" t="s">
        <v>19</v>
      </c>
      <c r="F151" s="234" t="s">
        <v>1476</v>
      </c>
      <c r="G151" s="231"/>
      <c r="H151" s="235">
        <v>4.0300000000000002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143</v>
      </c>
      <c r="AU151" s="241" t="s">
        <v>84</v>
      </c>
      <c r="AV151" s="13" t="s">
        <v>86</v>
      </c>
      <c r="AW151" s="13" t="s">
        <v>37</v>
      </c>
      <c r="AX151" s="13" t="s">
        <v>77</v>
      </c>
      <c r="AY151" s="241" t="s">
        <v>131</v>
      </c>
    </row>
    <row r="152" s="14" customFormat="1">
      <c r="A152" s="14"/>
      <c r="B152" s="242"/>
      <c r="C152" s="243"/>
      <c r="D152" s="232" t="s">
        <v>143</v>
      </c>
      <c r="E152" s="244" t="s">
        <v>19</v>
      </c>
      <c r="F152" s="245" t="s">
        <v>146</v>
      </c>
      <c r="G152" s="243"/>
      <c r="H152" s="246">
        <v>4.0300000000000002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143</v>
      </c>
      <c r="AU152" s="252" t="s">
        <v>84</v>
      </c>
      <c r="AV152" s="14" t="s">
        <v>139</v>
      </c>
      <c r="AW152" s="14" t="s">
        <v>37</v>
      </c>
      <c r="AX152" s="14" t="s">
        <v>84</v>
      </c>
      <c r="AY152" s="252" t="s">
        <v>131</v>
      </c>
    </row>
    <row r="153" s="2" customFormat="1" ht="16.5" customHeight="1">
      <c r="A153" s="38"/>
      <c r="B153" s="39"/>
      <c r="C153" s="267" t="s">
        <v>444</v>
      </c>
      <c r="D153" s="267" t="s">
        <v>295</v>
      </c>
      <c r="E153" s="268" t="s">
        <v>1477</v>
      </c>
      <c r="F153" s="269" t="s">
        <v>1478</v>
      </c>
      <c r="G153" s="270" t="s">
        <v>1479</v>
      </c>
      <c r="H153" s="271">
        <v>1</v>
      </c>
      <c r="I153" s="272"/>
      <c r="J153" s="273">
        <f>ROUND(I153*H153,2)</f>
        <v>0</v>
      </c>
      <c r="K153" s="269" t="s">
        <v>19</v>
      </c>
      <c r="L153" s="274"/>
      <c r="M153" s="275" t="s">
        <v>19</v>
      </c>
      <c r="N153" s="276" t="s">
        <v>48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914</v>
      </c>
      <c r="AT153" s="223" t="s">
        <v>295</v>
      </c>
      <c r="AU153" s="223" t="s">
        <v>84</v>
      </c>
      <c r="AY153" s="17" t="s">
        <v>131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84</v>
      </c>
      <c r="BK153" s="224">
        <f>ROUND(I153*H153,2)</f>
        <v>0</v>
      </c>
      <c r="BL153" s="17" t="s">
        <v>914</v>
      </c>
      <c r="BM153" s="223" t="s">
        <v>1480</v>
      </c>
    </row>
    <row r="154" s="2" customFormat="1" ht="16.5" customHeight="1">
      <c r="A154" s="38"/>
      <c r="B154" s="39"/>
      <c r="C154" s="267" t="s">
        <v>450</v>
      </c>
      <c r="D154" s="267" t="s">
        <v>295</v>
      </c>
      <c r="E154" s="268" t="s">
        <v>1481</v>
      </c>
      <c r="F154" s="269" t="s">
        <v>1482</v>
      </c>
      <c r="G154" s="270" t="s">
        <v>1479</v>
      </c>
      <c r="H154" s="271">
        <v>1</v>
      </c>
      <c r="I154" s="272"/>
      <c r="J154" s="273">
        <f>ROUND(I154*H154,2)</f>
        <v>0</v>
      </c>
      <c r="K154" s="269" t="s">
        <v>19</v>
      </c>
      <c r="L154" s="274"/>
      <c r="M154" s="275" t="s">
        <v>19</v>
      </c>
      <c r="N154" s="276" t="s">
        <v>48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914</v>
      </c>
      <c r="AT154" s="223" t="s">
        <v>295</v>
      </c>
      <c r="AU154" s="223" t="s">
        <v>84</v>
      </c>
      <c r="AY154" s="17" t="s">
        <v>131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84</v>
      </c>
      <c r="BK154" s="224">
        <f>ROUND(I154*H154,2)</f>
        <v>0</v>
      </c>
      <c r="BL154" s="17" t="s">
        <v>914</v>
      </c>
      <c r="BM154" s="223" t="s">
        <v>1483</v>
      </c>
    </row>
    <row r="155" s="2" customFormat="1" ht="16.5" customHeight="1">
      <c r="A155" s="38"/>
      <c r="B155" s="39"/>
      <c r="C155" s="267" t="s">
        <v>455</v>
      </c>
      <c r="D155" s="267" t="s">
        <v>295</v>
      </c>
      <c r="E155" s="268" t="s">
        <v>1484</v>
      </c>
      <c r="F155" s="269" t="s">
        <v>1485</v>
      </c>
      <c r="G155" s="270" t="s">
        <v>1479</v>
      </c>
      <c r="H155" s="271">
        <v>1</v>
      </c>
      <c r="I155" s="272"/>
      <c r="J155" s="273">
        <f>ROUND(I155*H155,2)</f>
        <v>0</v>
      </c>
      <c r="K155" s="269" t="s">
        <v>19</v>
      </c>
      <c r="L155" s="274"/>
      <c r="M155" s="275" t="s">
        <v>19</v>
      </c>
      <c r="N155" s="276" t="s">
        <v>48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914</v>
      </c>
      <c r="AT155" s="223" t="s">
        <v>295</v>
      </c>
      <c r="AU155" s="223" t="s">
        <v>84</v>
      </c>
      <c r="AY155" s="17" t="s">
        <v>131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84</v>
      </c>
      <c r="BK155" s="224">
        <f>ROUND(I155*H155,2)</f>
        <v>0</v>
      </c>
      <c r="BL155" s="17" t="s">
        <v>914</v>
      </c>
      <c r="BM155" s="223" t="s">
        <v>1486</v>
      </c>
    </row>
    <row r="156" s="2" customFormat="1" ht="16.5" customHeight="1">
      <c r="A156" s="38"/>
      <c r="B156" s="39"/>
      <c r="C156" s="267" t="s">
        <v>461</v>
      </c>
      <c r="D156" s="267" t="s">
        <v>295</v>
      </c>
      <c r="E156" s="268" t="s">
        <v>1487</v>
      </c>
      <c r="F156" s="269" t="s">
        <v>1488</v>
      </c>
      <c r="G156" s="270" t="s">
        <v>137</v>
      </c>
      <c r="H156" s="271">
        <v>0.16</v>
      </c>
      <c r="I156" s="272"/>
      <c r="J156" s="273">
        <f>ROUND(I156*H156,2)</f>
        <v>0</v>
      </c>
      <c r="K156" s="269" t="s">
        <v>19</v>
      </c>
      <c r="L156" s="274"/>
      <c r="M156" s="275" t="s">
        <v>19</v>
      </c>
      <c r="N156" s="276" t="s">
        <v>48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914</v>
      </c>
      <c r="AT156" s="223" t="s">
        <v>295</v>
      </c>
      <c r="AU156" s="223" t="s">
        <v>84</v>
      </c>
      <c r="AY156" s="17" t="s">
        <v>131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84</v>
      </c>
      <c r="BK156" s="224">
        <f>ROUND(I156*H156,2)</f>
        <v>0</v>
      </c>
      <c r="BL156" s="17" t="s">
        <v>914</v>
      </c>
      <c r="BM156" s="223" t="s">
        <v>1489</v>
      </c>
    </row>
    <row r="157" s="13" customFormat="1">
      <c r="A157" s="13"/>
      <c r="B157" s="230"/>
      <c r="C157" s="231"/>
      <c r="D157" s="232" t="s">
        <v>143</v>
      </c>
      <c r="E157" s="233" t="s">
        <v>19</v>
      </c>
      <c r="F157" s="234" t="s">
        <v>1490</v>
      </c>
      <c r="G157" s="231"/>
      <c r="H157" s="235">
        <v>0.16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143</v>
      </c>
      <c r="AU157" s="241" t="s">
        <v>84</v>
      </c>
      <c r="AV157" s="13" t="s">
        <v>86</v>
      </c>
      <c r="AW157" s="13" t="s">
        <v>37</v>
      </c>
      <c r="AX157" s="13" t="s">
        <v>77</v>
      </c>
      <c r="AY157" s="241" t="s">
        <v>131</v>
      </c>
    </row>
    <row r="158" s="14" customFormat="1">
      <c r="A158" s="14"/>
      <c r="B158" s="242"/>
      <c r="C158" s="243"/>
      <c r="D158" s="232" t="s">
        <v>143</v>
      </c>
      <c r="E158" s="244" t="s">
        <v>19</v>
      </c>
      <c r="F158" s="245" t="s">
        <v>146</v>
      </c>
      <c r="G158" s="243"/>
      <c r="H158" s="246">
        <v>0.16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143</v>
      </c>
      <c r="AU158" s="252" t="s">
        <v>84</v>
      </c>
      <c r="AV158" s="14" t="s">
        <v>139</v>
      </c>
      <c r="AW158" s="14" t="s">
        <v>37</v>
      </c>
      <c r="AX158" s="14" t="s">
        <v>84</v>
      </c>
      <c r="AY158" s="252" t="s">
        <v>131</v>
      </c>
    </row>
    <row r="159" s="2" customFormat="1" ht="16.5" customHeight="1">
      <c r="A159" s="38"/>
      <c r="B159" s="39"/>
      <c r="C159" s="267" t="s">
        <v>467</v>
      </c>
      <c r="D159" s="267" t="s">
        <v>295</v>
      </c>
      <c r="E159" s="268" t="s">
        <v>1491</v>
      </c>
      <c r="F159" s="269" t="s">
        <v>1492</v>
      </c>
      <c r="G159" s="270" t="s">
        <v>137</v>
      </c>
      <c r="H159" s="271">
        <v>1</v>
      </c>
      <c r="I159" s="272"/>
      <c r="J159" s="273">
        <f>ROUND(I159*H159,2)</f>
        <v>0</v>
      </c>
      <c r="K159" s="269" t="s">
        <v>19</v>
      </c>
      <c r="L159" s="274"/>
      <c r="M159" s="275" t="s">
        <v>19</v>
      </c>
      <c r="N159" s="276" t="s">
        <v>48</v>
      </c>
      <c r="O159" s="84"/>
      <c r="P159" s="221">
        <f>O159*H159</f>
        <v>0</v>
      </c>
      <c r="Q159" s="221">
        <v>0.01</v>
      </c>
      <c r="R159" s="221">
        <f>Q159*H159</f>
        <v>0.01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914</v>
      </c>
      <c r="AT159" s="223" t="s">
        <v>295</v>
      </c>
      <c r="AU159" s="223" t="s">
        <v>84</v>
      </c>
      <c r="AY159" s="17" t="s">
        <v>131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84</v>
      </c>
      <c r="BK159" s="224">
        <f>ROUND(I159*H159,2)</f>
        <v>0</v>
      </c>
      <c r="BL159" s="17" t="s">
        <v>914</v>
      </c>
      <c r="BM159" s="223" t="s">
        <v>1493</v>
      </c>
    </row>
    <row r="160" s="2" customFormat="1" ht="16.5" customHeight="1">
      <c r="A160" s="38"/>
      <c r="B160" s="39"/>
      <c r="C160" s="267" t="s">
        <v>474</v>
      </c>
      <c r="D160" s="267" t="s">
        <v>295</v>
      </c>
      <c r="E160" s="268" t="s">
        <v>1494</v>
      </c>
      <c r="F160" s="269" t="s">
        <v>1495</v>
      </c>
      <c r="G160" s="270" t="s">
        <v>208</v>
      </c>
      <c r="H160" s="271">
        <v>8</v>
      </c>
      <c r="I160" s="272"/>
      <c r="J160" s="273">
        <f>ROUND(I160*H160,2)</f>
        <v>0</v>
      </c>
      <c r="K160" s="269" t="s">
        <v>19</v>
      </c>
      <c r="L160" s="274"/>
      <c r="M160" s="275" t="s">
        <v>19</v>
      </c>
      <c r="N160" s="276" t="s">
        <v>48</v>
      </c>
      <c r="O160" s="84"/>
      <c r="P160" s="221">
        <f>O160*H160</f>
        <v>0</v>
      </c>
      <c r="Q160" s="221">
        <v>0.01</v>
      </c>
      <c r="R160" s="221">
        <f>Q160*H160</f>
        <v>0.080000000000000002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914</v>
      </c>
      <c r="AT160" s="223" t="s">
        <v>295</v>
      </c>
      <c r="AU160" s="223" t="s">
        <v>84</v>
      </c>
      <c r="AY160" s="17" t="s">
        <v>131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84</v>
      </c>
      <c r="BK160" s="224">
        <f>ROUND(I160*H160,2)</f>
        <v>0</v>
      </c>
      <c r="BL160" s="17" t="s">
        <v>914</v>
      </c>
      <c r="BM160" s="223" t="s">
        <v>1496</v>
      </c>
    </row>
    <row r="161" s="2" customFormat="1" ht="16.5" customHeight="1">
      <c r="A161" s="38"/>
      <c r="B161" s="39"/>
      <c r="C161" s="267" t="s">
        <v>480</v>
      </c>
      <c r="D161" s="267" t="s">
        <v>295</v>
      </c>
      <c r="E161" s="268" t="s">
        <v>1497</v>
      </c>
      <c r="F161" s="269" t="s">
        <v>1498</v>
      </c>
      <c r="G161" s="270" t="s">
        <v>208</v>
      </c>
      <c r="H161" s="271">
        <v>7</v>
      </c>
      <c r="I161" s="272"/>
      <c r="J161" s="273">
        <f>ROUND(I161*H161,2)</f>
        <v>0</v>
      </c>
      <c r="K161" s="269" t="s">
        <v>19</v>
      </c>
      <c r="L161" s="274"/>
      <c r="M161" s="275" t="s">
        <v>19</v>
      </c>
      <c r="N161" s="276" t="s">
        <v>48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914</v>
      </c>
      <c r="AT161" s="223" t="s">
        <v>295</v>
      </c>
      <c r="AU161" s="223" t="s">
        <v>84</v>
      </c>
      <c r="AY161" s="17" t="s">
        <v>131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84</v>
      </c>
      <c r="BK161" s="224">
        <f>ROUND(I161*H161,2)</f>
        <v>0</v>
      </c>
      <c r="BL161" s="17" t="s">
        <v>914</v>
      </c>
      <c r="BM161" s="223" t="s">
        <v>1499</v>
      </c>
    </row>
    <row r="162" s="2" customFormat="1" ht="16.5" customHeight="1">
      <c r="A162" s="38"/>
      <c r="B162" s="39"/>
      <c r="C162" s="267" t="s">
        <v>486</v>
      </c>
      <c r="D162" s="267" t="s">
        <v>295</v>
      </c>
      <c r="E162" s="268" t="s">
        <v>1500</v>
      </c>
      <c r="F162" s="269" t="s">
        <v>1501</v>
      </c>
      <c r="G162" s="270" t="s">
        <v>208</v>
      </c>
      <c r="H162" s="271">
        <v>35.399999999999999</v>
      </c>
      <c r="I162" s="272"/>
      <c r="J162" s="273">
        <f>ROUND(I162*H162,2)</f>
        <v>0</v>
      </c>
      <c r="K162" s="269" t="s">
        <v>19</v>
      </c>
      <c r="L162" s="274"/>
      <c r="M162" s="275" t="s">
        <v>19</v>
      </c>
      <c r="N162" s="276" t="s">
        <v>48</v>
      </c>
      <c r="O162" s="84"/>
      <c r="P162" s="221">
        <f>O162*H162</f>
        <v>0</v>
      </c>
      <c r="Q162" s="221">
        <v>0.02</v>
      </c>
      <c r="R162" s="221">
        <f>Q162*H162</f>
        <v>0.70799999999999996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914</v>
      </c>
      <c r="AT162" s="223" t="s">
        <v>295</v>
      </c>
      <c r="AU162" s="223" t="s">
        <v>84</v>
      </c>
      <c r="AY162" s="17" t="s">
        <v>131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84</v>
      </c>
      <c r="BK162" s="224">
        <f>ROUND(I162*H162,2)</f>
        <v>0</v>
      </c>
      <c r="BL162" s="17" t="s">
        <v>914</v>
      </c>
      <c r="BM162" s="223" t="s">
        <v>1502</v>
      </c>
    </row>
    <row r="163" s="2" customFormat="1" ht="16.5" customHeight="1">
      <c r="A163" s="38"/>
      <c r="B163" s="39"/>
      <c r="C163" s="267" t="s">
        <v>492</v>
      </c>
      <c r="D163" s="267" t="s">
        <v>295</v>
      </c>
      <c r="E163" s="268" t="s">
        <v>1503</v>
      </c>
      <c r="F163" s="269" t="s">
        <v>1504</v>
      </c>
      <c r="G163" s="270" t="s">
        <v>208</v>
      </c>
      <c r="H163" s="271">
        <v>8</v>
      </c>
      <c r="I163" s="272"/>
      <c r="J163" s="273">
        <f>ROUND(I163*H163,2)</f>
        <v>0</v>
      </c>
      <c r="K163" s="269" t="s">
        <v>19</v>
      </c>
      <c r="L163" s="274"/>
      <c r="M163" s="275" t="s">
        <v>19</v>
      </c>
      <c r="N163" s="276" t="s">
        <v>48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914</v>
      </c>
      <c r="AT163" s="223" t="s">
        <v>295</v>
      </c>
      <c r="AU163" s="223" t="s">
        <v>84</v>
      </c>
      <c r="AY163" s="17" t="s">
        <v>131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84</v>
      </c>
      <c r="BK163" s="224">
        <f>ROUND(I163*H163,2)</f>
        <v>0</v>
      </c>
      <c r="BL163" s="17" t="s">
        <v>914</v>
      </c>
      <c r="BM163" s="223" t="s">
        <v>1505</v>
      </c>
    </row>
    <row r="164" s="2" customFormat="1" ht="16.5" customHeight="1">
      <c r="A164" s="38"/>
      <c r="B164" s="39"/>
      <c r="C164" s="267" t="s">
        <v>497</v>
      </c>
      <c r="D164" s="267" t="s">
        <v>295</v>
      </c>
      <c r="E164" s="268" t="s">
        <v>1506</v>
      </c>
      <c r="F164" s="269" t="s">
        <v>1507</v>
      </c>
      <c r="G164" s="270" t="s">
        <v>137</v>
      </c>
      <c r="H164" s="271">
        <v>1</v>
      </c>
      <c r="I164" s="272"/>
      <c r="J164" s="273">
        <f>ROUND(I164*H164,2)</f>
        <v>0</v>
      </c>
      <c r="K164" s="269" t="s">
        <v>19</v>
      </c>
      <c r="L164" s="274"/>
      <c r="M164" s="275" t="s">
        <v>19</v>
      </c>
      <c r="N164" s="276" t="s">
        <v>48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914</v>
      </c>
      <c r="AT164" s="223" t="s">
        <v>295</v>
      </c>
      <c r="AU164" s="223" t="s">
        <v>84</v>
      </c>
      <c r="AY164" s="17" t="s">
        <v>131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84</v>
      </c>
      <c r="BK164" s="224">
        <f>ROUND(I164*H164,2)</f>
        <v>0</v>
      </c>
      <c r="BL164" s="17" t="s">
        <v>914</v>
      </c>
      <c r="BM164" s="223" t="s">
        <v>1508</v>
      </c>
    </row>
    <row r="165" s="2" customFormat="1" ht="16.5" customHeight="1">
      <c r="A165" s="38"/>
      <c r="B165" s="39"/>
      <c r="C165" s="267" t="s">
        <v>503</v>
      </c>
      <c r="D165" s="267" t="s">
        <v>295</v>
      </c>
      <c r="E165" s="268" t="s">
        <v>1509</v>
      </c>
      <c r="F165" s="269" t="s">
        <v>1510</v>
      </c>
      <c r="G165" s="270" t="s">
        <v>137</v>
      </c>
      <c r="H165" s="271">
        <v>2</v>
      </c>
      <c r="I165" s="272"/>
      <c r="J165" s="273">
        <f>ROUND(I165*H165,2)</f>
        <v>0</v>
      </c>
      <c r="K165" s="269" t="s">
        <v>19</v>
      </c>
      <c r="L165" s="274"/>
      <c r="M165" s="275" t="s">
        <v>19</v>
      </c>
      <c r="N165" s="276" t="s">
        <v>48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914</v>
      </c>
      <c r="AT165" s="223" t="s">
        <v>295</v>
      </c>
      <c r="AU165" s="223" t="s">
        <v>84</v>
      </c>
      <c r="AY165" s="17" t="s">
        <v>131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84</v>
      </c>
      <c r="BK165" s="224">
        <f>ROUND(I165*H165,2)</f>
        <v>0</v>
      </c>
      <c r="BL165" s="17" t="s">
        <v>914</v>
      </c>
      <c r="BM165" s="223" t="s">
        <v>1511</v>
      </c>
    </row>
    <row r="166" s="2" customFormat="1" ht="16.5" customHeight="1">
      <c r="A166" s="38"/>
      <c r="B166" s="39"/>
      <c r="C166" s="267" t="s">
        <v>509</v>
      </c>
      <c r="D166" s="267" t="s">
        <v>295</v>
      </c>
      <c r="E166" s="268" t="s">
        <v>1512</v>
      </c>
      <c r="F166" s="269" t="s">
        <v>1513</v>
      </c>
      <c r="G166" s="270" t="s">
        <v>137</v>
      </c>
      <c r="H166" s="271">
        <v>2</v>
      </c>
      <c r="I166" s="272"/>
      <c r="J166" s="273">
        <f>ROUND(I166*H166,2)</f>
        <v>0</v>
      </c>
      <c r="K166" s="269" t="s">
        <v>19</v>
      </c>
      <c r="L166" s="274"/>
      <c r="M166" s="275" t="s">
        <v>19</v>
      </c>
      <c r="N166" s="276" t="s">
        <v>48</v>
      </c>
      <c r="O166" s="84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914</v>
      </c>
      <c r="AT166" s="223" t="s">
        <v>295</v>
      </c>
      <c r="AU166" s="223" t="s">
        <v>84</v>
      </c>
      <c r="AY166" s="17" t="s">
        <v>131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84</v>
      </c>
      <c r="BK166" s="224">
        <f>ROUND(I166*H166,2)</f>
        <v>0</v>
      </c>
      <c r="BL166" s="17" t="s">
        <v>914</v>
      </c>
      <c r="BM166" s="223" t="s">
        <v>1514</v>
      </c>
    </row>
    <row r="167" s="2" customFormat="1" ht="16.5" customHeight="1">
      <c r="A167" s="38"/>
      <c r="B167" s="39"/>
      <c r="C167" s="267" t="s">
        <v>515</v>
      </c>
      <c r="D167" s="267" t="s">
        <v>295</v>
      </c>
      <c r="E167" s="268" t="s">
        <v>1515</v>
      </c>
      <c r="F167" s="269" t="s">
        <v>1516</v>
      </c>
      <c r="G167" s="270" t="s">
        <v>137</v>
      </c>
      <c r="H167" s="271">
        <v>4</v>
      </c>
      <c r="I167" s="272"/>
      <c r="J167" s="273">
        <f>ROUND(I167*H167,2)</f>
        <v>0</v>
      </c>
      <c r="K167" s="269" t="s">
        <v>19</v>
      </c>
      <c r="L167" s="274"/>
      <c r="M167" s="275" t="s">
        <v>19</v>
      </c>
      <c r="N167" s="276" t="s">
        <v>48</v>
      </c>
      <c r="O167" s="84"/>
      <c r="P167" s="221">
        <f>O167*H167</f>
        <v>0</v>
      </c>
      <c r="Q167" s="221">
        <v>0.01</v>
      </c>
      <c r="R167" s="221">
        <f>Q167*H167</f>
        <v>0.040000000000000001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914</v>
      </c>
      <c r="AT167" s="223" t="s">
        <v>295</v>
      </c>
      <c r="AU167" s="223" t="s">
        <v>84</v>
      </c>
      <c r="AY167" s="17" t="s">
        <v>131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84</v>
      </c>
      <c r="BK167" s="224">
        <f>ROUND(I167*H167,2)</f>
        <v>0</v>
      </c>
      <c r="BL167" s="17" t="s">
        <v>914</v>
      </c>
      <c r="BM167" s="223" t="s">
        <v>1517</v>
      </c>
    </row>
    <row r="168" s="13" customFormat="1">
      <c r="A168" s="13"/>
      <c r="B168" s="230"/>
      <c r="C168" s="231"/>
      <c r="D168" s="232" t="s">
        <v>143</v>
      </c>
      <c r="E168" s="233" t="s">
        <v>19</v>
      </c>
      <c r="F168" s="234" t="s">
        <v>1518</v>
      </c>
      <c r="G168" s="231"/>
      <c r="H168" s="235">
        <v>4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143</v>
      </c>
      <c r="AU168" s="241" t="s">
        <v>84</v>
      </c>
      <c r="AV168" s="13" t="s">
        <v>86</v>
      </c>
      <c r="AW168" s="13" t="s">
        <v>37</v>
      </c>
      <c r="AX168" s="13" t="s">
        <v>77</v>
      </c>
      <c r="AY168" s="241" t="s">
        <v>131</v>
      </c>
    </row>
    <row r="169" s="14" customFormat="1">
      <c r="A169" s="14"/>
      <c r="B169" s="242"/>
      <c r="C169" s="243"/>
      <c r="D169" s="232" t="s">
        <v>143</v>
      </c>
      <c r="E169" s="244" t="s">
        <v>19</v>
      </c>
      <c r="F169" s="245" t="s">
        <v>146</v>
      </c>
      <c r="G169" s="243"/>
      <c r="H169" s="246">
        <v>4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143</v>
      </c>
      <c r="AU169" s="252" t="s">
        <v>84</v>
      </c>
      <c r="AV169" s="14" t="s">
        <v>139</v>
      </c>
      <c r="AW169" s="14" t="s">
        <v>37</v>
      </c>
      <c r="AX169" s="14" t="s">
        <v>84</v>
      </c>
      <c r="AY169" s="252" t="s">
        <v>131</v>
      </c>
    </row>
    <row r="170" s="2" customFormat="1" ht="16.5" customHeight="1">
      <c r="A170" s="38"/>
      <c r="B170" s="39"/>
      <c r="C170" s="267" t="s">
        <v>520</v>
      </c>
      <c r="D170" s="267" t="s">
        <v>295</v>
      </c>
      <c r="E170" s="268" t="s">
        <v>1519</v>
      </c>
      <c r="F170" s="269" t="s">
        <v>1520</v>
      </c>
      <c r="G170" s="270" t="s">
        <v>321</v>
      </c>
      <c r="H170" s="271">
        <v>28.879999999999999</v>
      </c>
      <c r="I170" s="272"/>
      <c r="J170" s="273">
        <f>ROUND(I170*H170,2)</f>
        <v>0</v>
      </c>
      <c r="K170" s="269" t="s">
        <v>19</v>
      </c>
      <c r="L170" s="274"/>
      <c r="M170" s="275" t="s">
        <v>19</v>
      </c>
      <c r="N170" s="276" t="s">
        <v>48</v>
      </c>
      <c r="O170" s="84"/>
      <c r="P170" s="221">
        <f>O170*H170</f>
        <v>0</v>
      </c>
      <c r="Q170" s="221">
        <v>0.029999999999999999</v>
      </c>
      <c r="R170" s="221">
        <f>Q170*H170</f>
        <v>0.86639999999999995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914</v>
      </c>
      <c r="AT170" s="223" t="s">
        <v>295</v>
      </c>
      <c r="AU170" s="223" t="s">
        <v>84</v>
      </c>
      <c r="AY170" s="17" t="s">
        <v>131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84</v>
      </c>
      <c r="BK170" s="224">
        <f>ROUND(I170*H170,2)</f>
        <v>0</v>
      </c>
      <c r="BL170" s="17" t="s">
        <v>914</v>
      </c>
      <c r="BM170" s="223" t="s">
        <v>1521</v>
      </c>
    </row>
    <row r="171" s="13" customFormat="1">
      <c r="A171" s="13"/>
      <c r="B171" s="230"/>
      <c r="C171" s="231"/>
      <c r="D171" s="232" t="s">
        <v>143</v>
      </c>
      <c r="E171" s="233" t="s">
        <v>19</v>
      </c>
      <c r="F171" s="234" t="s">
        <v>1522</v>
      </c>
      <c r="G171" s="231"/>
      <c r="H171" s="235">
        <v>28.879999999999999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143</v>
      </c>
      <c r="AU171" s="241" t="s">
        <v>84</v>
      </c>
      <c r="AV171" s="13" t="s">
        <v>86</v>
      </c>
      <c r="AW171" s="13" t="s">
        <v>37</v>
      </c>
      <c r="AX171" s="13" t="s">
        <v>77</v>
      </c>
      <c r="AY171" s="241" t="s">
        <v>131</v>
      </c>
    </row>
    <row r="172" s="14" customFormat="1">
      <c r="A172" s="14"/>
      <c r="B172" s="242"/>
      <c r="C172" s="243"/>
      <c r="D172" s="232" t="s">
        <v>143</v>
      </c>
      <c r="E172" s="244" t="s">
        <v>19</v>
      </c>
      <c r="F172" s="245" t="s">
        <v>146</v>
      </c>
      <c r="G172" s="243"/>
      <c r="H172" s="246">
        <v>28.879999999999999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143</v>
      </c>
      <c r="AU172" s="252" t="s">
        <v>84</v>
      </c>
      <c r="AV172" s="14" t="s">
        <v>139</v>
      </c>
      <c r="AW172" s="14" t="s">
        <v>37</v>
      </c>
      <c r="AX172" s="14" t="s">
        <v>84</v>
      </c>
      <c r="AY172" s="252" t="s">
        <v>131</v>
      </c>
    </row>
    <row r="173" s="2" customFormat="1" ht="16.5" customHeight="1">
      <c r="A173" s="38"/>
      <c r="B173" s="39"/>
      <c r="C173" s="267" t="s">
        <v>526</v>
      </c>
      <c r="D173" s="267" t="s">
        <v>295</v>
      </c>
      <c r="E173" s="268" t="s">
        <v>1523</v>
      </c>
      <c r="F173" s="269" t="s">
        <v>1524</v>
      </c>
      <c r="G173" s="270" t="s">
        <v>137</v>
      </c>
      <c r="H173" s="271">
        <v>1</v>
      </c>
      <c r="I173" s="272"/>
      <c r="J173" s="273">
        <f>ROUND(I173*H173,2)</f>
        <v>0</v>
      </c>
      <c r="K173" s="269" t="s">
        <v>19</v>
      </c>
      <c r="L173" s="274"/>
      <c r="M173" s="275" t="s">
        <v>19</v>
      </c>
      <c r="N173" s="276" t="s">
        <v>48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914</v>
      </c>
      <c r="AT173" s="223" t="s">
        <v>295</v>
      </c>
      <c r="AU173" s="223" t="s">
        <v>84</v>
      </c>
      <c r="AY173" s="17" t="s">
        <v>131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84</v>
      </c>
      <c r="BK173" s="224">
        <f>ROUND(I173*H173,2)</f>
        <v>0</v>
      </c>
      <c r="BL173" s="17" t="s">
        <v>914</v>
      </c>
      <c r="BM173" s="223" t="s">
        <v>1525</v>
      </c>
    </row>
    <row r="174" s="2" customFormat="1" ht="16.5" customHeight="1">
      <c r="A174" s="38"/>
      <c r="B174" s="39"/>
      <c r="C174" s="267" t="s">
        <v>532</v>
      </c>
      <c r="D174" s="267" t="s">
        <v>295</v>
      </c>
      <c r="E174" s="268" t="s">
        <v>1526</v>
      </c>
      <c r="F174" s="269" t="s">
        <v>1527</v>
      </c>
      <c r="G174" s="270" t="s">
        <v>137</v>
      </c>
      <c r="H174" s="271">
        <v>1</v>
      </c>
      <c r="I174" s="272"/>
      <c r="J174" s="273">
        <f>ROUND(I174*H174,2)</f>
        <v>0</v>
      </c>
      <c r="K174" s="269" t="s">
        <v>19</v>
      </c>
      <c r="L174" s="274"/>
      <c r="M174" s="275" t="s">
        <v>19</v>
      </c>
      <c r="N174" s="276" t="s">
        <v>48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914</v>
      </c>
      <c r="AT174" s="223" t="s">
        <v>295</v>
      </c>
      <c r="AU174" s="223" t="s">
        <v>84</v>
      </c>
      <c r="AY174" s="17" t="s">
        <v>131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84</v>
      </c>
      <c r="BK174" s="224">
        <f>ROUND(I174*H174,2)</f>
        <v>0</v>
      </c>
      <c r="BL174" s="17" t="s">
        <v>914</v>
      </c>
      <c r="BM174" s="223" t="s">
        <v>1528</v>
      </c>
    </row>
    <row r="175" s="2" customFormat="1" ht="16.5" customHeight="1">
      <c r="A175" s="38"/>
      <c r="B175" s="39"/>
      <c r="C175" s="267" t="s">
        <v>537</v>
      </c>
      <c r="D175" s="267" t="s">
        <v>295</v>
      </c>
      <c r="E175" s="268" t="s">
        <v>1529</v>
      </c>
      <c r="F175" s="269" t="s">
        <v>1530</v>
      </c>
      <c r="G175" s="270" t="s">
        <v>137</v>
      </c>
      <c r="H175" s="271">
        <v>2</v>
      </c>
      <c r="I175" s="272"/>
      <c r="J175" s="273">
        <f>ROUND(I175*H175,2)</f>
        <v>0</v>
      </c>
      <c r="K175" s="269" t="s">
        <v>19</v>
      </c>
      <c r="L175" s="274"/>
      <c r="M175" s="275" t="s">
        <v>19</v>
      </c>
      <c r="N175" s="276" t="s">
        <v>48</v>
      </c>
      <c r="O175" s="84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914</v>
      </c>
      <c r="AT175" s="223" t="s">
        <v>295</v>
      </c>
      <c r="AU175" s="223" t="s">
        <v>84</v>
      </c>
      <c r="AY175" s="17" t="s">
        <v>131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84</v>
      </c>
      <c r="BK175" s="224">
        <f>ROUND(I175*H175,2)</f>
        <v>0</v>
      </c>
      <c r="BL175" s="17" t="s">
        <v>914</v>
      </c>
      <c r="BM175" s="223" t="s">
        <v>1531</v>
      </c>
    </row>
    <row r="176" s="2" customFormat="1" ht="16.5" customHeight="1">
      <c r="A176" s="38"/>
      <c r="B176" s="39"/>
      <c r="C176" s="267" t="s">
        <v>543</v>
      </c>
      <c r="D176" s="267" t="s">
        <v>295</v>
      </c>
      <c r="E176" s="268" t="s">
        <v>1532</v>
      </c>
      <c r="F176" s="269" t="s">
        <v>1533</v>
      </c>
      <c r="G176" s="270" t="s">
        <v>137</v>
      </c>
      <c r="H176" s="271">
        <v>4</v>
      </c>
      <c r="I176" s="272"/>
      <c r="J176" s="273">
        <f>ROUND(I176*H176,2)</f>
        <v>0</v>
      </c>
      <c r="K176" s="269" t="s">
        <v>19</v>
      </c>
      <c r="L176" s="274"/>
      <c r="M176" s="275" t="s">
        <v>19</v>
      </c>
      <c r="N176" s="276" t="s">
        <v>48</v>
      </c>
      <c r="O176" s="84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914</v>
      </c>
      <c r="AT176" s="223" t="s">
        <v>295</v>
      </c>
      <c r="AU176" s="223" t="s">
        <v>84</v>
      </c>
      <c r="AY176" s="17" t="s">
        <v>131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84</v>
      </c>
      <c r="BK176" s="224">
        <f>ROUND(I176*H176,2)</f>
        <v>0</v>
      </c>
      <c r="BL176" s="17" t="s">
        <v>914</v>
      </c>
      <c r="BM176" s="223" t="s">
        <v>1534</v>
      </c>
    </row>
    <row r="177" s="13" customFormat="1">
      <c r="A177" s="13"/>
      <c r="B177" s="230"/>
      <c r="C177" s="231"/>
      <c r="D177" s="232" t="s">
        <v>143</v>
      </c>
      <c r="E177" s="233" t="s">
        <v>19</v>
      </c>
      <c r="F177" s="234" t="s">
        <v>1413</v>
      </c>
      <c r="G177" s="231"/>
      <c r="H177" s="235">
        <v>4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143</v>
      </c>
      <c r="AU177" s="241" t="s">
        <v>84</v>
      </c>
      <c r="AV177" s="13" t="s">
        <v>86</v>
      </c>
      <c r="AW177" s="13" t="s">
        <v>37</v>
      </c>
      <c r="AX177" s="13" t="s">
        <v>77</v>
      </c>
      <c r="AY177" s="241" t="s">
        <v>131</v>
      </c>
    </row>
    <row r="178" s="14" customFormat="1">
      <c r="A178" s="14"/>
      <c r="B178" s="242"/>
      <c r="C178" s="243"/>
      <c r="D178" s="232" t="s">
        <v>143</v>
      </c>
      <c r="E178" s="244" t="s">
        <v>19</v>
      </c>
      <c r="F178" s="245" t="s">
        <v>146</v>
      </c>
      <c r="G178" s="243"/>
      <c r="H178" s="246">
        <v>4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143</v>
      </c>
      <c r="AU178" s="252" t="s">
        <v>84</v>
      </c>
      <c r="AV178" s="14" t="s">
        <v>139</v>
      </c>
      <c r="AW178" s="14" t="s">
        <v>37</v>
      </c>
      <c r="AX178" s="14" t="s">
        <v>84</v>
      </c>
      <c r="AY178" s="252" t="s">
        <v>131</v>
      </c>
    </row>
    <row r="179" s="2" customFormat="1" ht="16.5" customHeight="1">
      <c r="A179" s="38"/>
      <c r="B179" s="39"/>
      <c r="C179" s="267" t="s">
        <v>548</v>
      </c>
      <c r="D179" s="267" t="s">
        <v>295</v>
      </c>
      <c r="E179" s="268" t="s">
        <v>1535</v>
      </c>
      <c r="F179" s="269" t="s">
        <v>1536</v>
      </c>
      <c r="G179" s="270" t="s">
        <v>137</v>
      </c>
      <c r="H179" s="271">
        <v>1</v>
      </c>
      <c r="I179" s="272"/>
      <c r="J179" s="273">
        <f>ROUND(I179*H179,2)</f>
        <v>0</v>
      </c>
      <c r="K179" s="269" t="s">
        <v>19</v>
      </c>
      <c r="L179" s="274"/>
      <c r="M179" s="275" t="s">
        <v>19</v>
      </c>
      <c r="N179" s="276" t="s">
        <v>48</v>
      </c>
      <c r="O179" s="84"/>
      <c r="P179" s="221">
        <f>O179*H179</f>
        <v>0</v>
      </c>
      <c r="Q179" s="221">
        <v>0.01</v>
      </c>
      <c r="R179" s="221">
        <f>Q179*H179</f>
        <v>0.01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914</v>
      </c>
      <c r="AT179" s="223" t="s">
        <v>295</v>
      </c>
      <c r="AU179" s="223" t="s">
        <v>84</v>
      </c>
      <c r="AY179" s="17" t="s">
        <v>131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84</v>
      </c>
      <c r="BK179" s="224">
        <f>ROUND(I179*H179,2)</f>
        <v>0</v>
      </c>
      <c r="BL179" s="17" t="s">
        <v>914</v>
      </c>
      <c r="BM179" s="223" t="s">
        <v>1537</v>
      </c>
    </row>
    <row r="180" s="2" customFormat="1" ht="16.5" customHeight="1">
      <c r="A180" s="38"/>
      <c r="B180" s="39"/>
      <c r="C180" s="267" t="s">
        <v>554</v>
      </c>
      <c r="D180" s="267" t="s">
        <v>295</v>
      </c>
      <c r="E180" s="268" t="s">
        <v>1538</v>
      </c>
      <c r="F180" s="269" t="s">
        <v>1539</v>
      </c>
      <c r="G180" s="270" t="s">
        <v>137</v>
      </c>
      <c r="H180" s="271">
        <v>3</v>
      </c>
      <c r="I180" s="272"/>
      <c r="J180" s="273">
        <f>ROUND(I180*H180,2)</f>
        <v>0</v>
      </c>
      <c r="K180" s="269" t="s">
        <v>19</v>
      </c>
      <c r="L180" s="274"/>
      <c r="M180" s="275" t="s">
        <v>19</v>
      </c>
      <c r="N180" s="276" t="s">
        <v>48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914</v>
      </c>
      <c r="AT180" s="223" t="s">
        <v>295</v>
      </c>
      <c r="AU180" s="223" t="s">
        <v>84</v>
      </c>
      <c r="AY180" s="17" t="s">
        <v>131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84</v>
      </c>
      <c r="BK180" s="224">
        <f>ROUND(I180*H180,2)</f>
        <v>0</v>
      </c>
      <c r="BL180" s="17" t="s">
        <v>914</v>
      </c>
      <c r="BM180" s="223" t="s">
        <v>1540</v>
      </c>
    </row>
    <row r="181" s="2" customFormat="1" ht="16.5" customHeight="1">
      <c r="A181" s="38"/>
      <c r="B181" s="39"/>
      <c r="C181" s="267" t="s">
        <v>559</v>
      </c>
      <c r="D181" s="267" t="s">
        <v>295</v>
      </c>
      <c r="E181" s="268" t="s">
        <v>1541</v>
      </c>
      <c r="F181" s="269" t="s">
        <v>1542</v>
      </c>
      <c r="G181" s="270" t="s">
        <v>137</v>
      </c>
      <c r="H181" s="271">
        <v>2</v>
      </c>
      <c r="I181" s="272"/>
      <c r="J181" s="273">
        <f>ROUND(I181*H181,2)</f>
        <v>0</v>
      </c>
      <c r="K181" s="269" t="s">
        <v>19</v>
      </c>
      <c r="L181" s="274"/>
      <c r="M181" s="275" t="s">
        <v>19</v>
      </c>
      <c r="N181" s="276" t="s">
        <v>48</v>
      </c>
      <c r="O181" s="84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914</v>
      </c>
      <c r="AT181" s="223" t="s">
        <v>295</v>
      </c>
      <c r="AU181" s="223" t="s">
        <v>84</v>
      </c>
      <c r="AY181" s="17" t="s">
        <v>131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84</v>
      </c>
      <c r="BK181" s="224">
        <f>ROUND(I181*H181,2)</f>
        <v>0</v>
      </c>
      <c r="BL181" s="17" t="s">
        <v>914</v>
      </c>
      <c r="BM181" s="223" t="s">
        <v>1543</v>
      </c>
    </row>
    <row r="182" s="2" customFormat="1" ht="16.5" customHeight="1">
      <c r="A182" s="38"/>
      <c r="B182" s="39"/>
      <c r="C182" s="267" t="s">
        <v>565</v>
      </c>
      <c r="D182" s="267" t="s">
        <v>295</v>
      </c>
      <c r="E182" s="268" t="s">
        <v>1544</v>
      </c>
      <c r="F182" s="269" t="s">
        <v>1545</v>
      </c>
      <c r="G182" s="270" t="s">
        <v>208</v>
      </c>
      <c r="H182" s="271">
        <v>29.399999999999999</v>
      </c>
      <c r="I182" s="272"/>
      <c r="J182" s="273">
        <f>ROUND(I182*H182,2)</f>
        <v>0</v>
      </c>
      <c r="K182" s="269" t="s">
        <v>19</v>
      </c>
      <c r="L182" s="274"/>
      <c r="M182" s="275" t="s">
        <v>19</v>
      </c>
      <c r="N182" s="276" t="s">
        <v>48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914</v>
      </c>
      <c r="AT182" s="223" t="s">
        <v>295</v>
      </c>
      <c r="AU182" s="223" t="s">
        <v>84</v>
      </c>
      <c r="AY182" s="17" t="s">
        <v>131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84</v>
      </c>
      <c r="BK182" s="224">
        <f>ROUND(I182*H182,2)</f>
        <v>0</v>
      </c>
      <c r="BL182" s="17" t="s">
        <v>914</v>
      </c>
      <c r="BM182" s="223" t="s">
        <v>1546</v>
      </c>
    </row>
    <row r="183" s="13" customFormat="1">
      <c r="A183" s="13"/>
      <c r="B183" s="230"/>
      <c r="C183" s="231"/>
      <c r="D183" s="232" t="s">
        <v>143</v>
      </c>
      <c r="E183" s="233" t="s">
        <v>19</v>
      </c>
      <c r="F183" s="234" t="s">
        <v>1547</v>
      </c>
      <c r="G183" s="231"/>
      <c r="H183" s="235">
        <v>29.399999999999999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143</v>
      </c>
      <c r="AU183" s="241" t="s">
        <v>84</v>
      </c>
      <c r="AV183" s="13" t="s">
        <v>86</v>
      </c>
      <c r="AW183" s="13" t="s">
        <v>37</v>
      </c>
      <c r="AX183" s="13" t="s">
        <v>77</v>
      </c>
      <c r="AY183" s="241" t="s">
        <v>131</v>
      </c>
    </row>
    <row r="184" s="14" customFormat="1">
      <c r="A184" s="14"/>
      <c r="B184" s="242"/>
      <c r="C184" s="243"/>
      <c r="D184" s="232" t="s">
        <v>143</v>
      </c>
      <c r="E184" s="244" t="s">
        <v>19</v>
      </c>
      <c r="F184" s="245" t="s">
        <v>146</v>
      </c>
      <c r="G184" s="243"/>
      <c r="H184" s="246">
        <v>29.399999999999999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143</v>
      </c>
      <c r="AU184" s="252" t="s">
        <v>84</v>
      </c>
      <c r="AV184" s="14" t="s">
        <v>139</v>
      </c>
      <c r="AW184" s="14" t="s">
        <v>37</v>
      </c>
      <c r="AX184" s="14" t="s">
        <v>84</v>
      </c>
      <c r="AY184" s="252" t="s">
        <v>131</v>
      </c>
    </row>
    <row r="185" s="2" customFormat="1" ht="16.5" customHeight="1">
      <c r="A185" s="38"/>
      <c r="B185" s="39"/>
      <c r="C185" s="267" t="s">
        <v>571</v>
      </c>
      <c r="D185" s="267" t="s">
        <v>295</v>
      </c>
      <c r="E185" s="268" t="s">
        <v>1548</v>
      </c>
      <c r="F185" s="269" t="s">
        <v>1549</v>
      </c>
      <c r="G185" s="270" t="s">
        <v>137</v>
      </c>
      <c r="H185" s="271">
        <v>1</v>
      </c>
      <c r="I185" s="272"/>
      <c r="J185" s="273">
        <f>ROUND(I185*H185,2)</f>
        <v>0</v>
      </c>
      <c r="K185" s="269" t="s">
        <v>19</v>
      </c>
      <c r="L185" s="274"/>
      <c r="M185" s="275" t="s">
        <v>19</v>
      </c>
      <c r="N185" s="276" t="s">
        <v>48</v>
      </c>
      <c r="O185" s="84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914</v>
      </c>
      <c r="AT185" s="223" t="s">
        <v>295</v>
      </c>
      <c r="AU185" s="223" t="s">
        <v>84</v>
      </c>
      <c r="AY185" s="17" t="s">
        <v>131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84</v>
      </c>
      <c r="BK185" s="224">
        <f>ROUND(I185*H185,2)</f>
        <v>0</v>
      </c>
      <c r="BL185" s="17" t="s">
        <v>914</v>
      </c>
      <c r="BM185" s="223" t="s">
        <v>1550</v>
      </c>
    </row>
    <row r="186" s="2" customFormat="1" ht="16.5" customHeight="1">
      <c r="A186" s="38"/>
      <c r="B186" s="39"/>
      <c r="C186" s="267" t="s">
        <v>577</v>
      </c>
      <c r="D186" s="267" t="s">
        <v>295</v>
      </c>
      <c r="E186" s="268" t="s">
        <v>1551</v>
      </c>
      <c r="F186" s="269" t="s">
        <v>1552</v>
      </c>
      <c r="G186" s="270" t="s">
        <v>208</v>
      </c>
      <c r="H186" s="271">
        <v>6.75</v>
      </c>
      <c r="I186" s="272"/>
      <c r="J186" s="273">
        <f>ROUND(I186*H186,2)</f>
        <v>0</v>
      </c>
      <c r="K186" s="269" t="s">
        <v>19</v>
      </c>
      <c r="L186" s="274"/>
      <c r="M186" s="275" t="s">
        <v>19</v>
      </c>
      <c r="N186" s="276" t="s">
        <v>48</v>
      </c>
      <c r="O186" s="84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914</v>
      </c>
      <c r="AT186" s="223" t="s">
        <v>295</v>
      </c>
      <c r="AU186" s="223" t="s">
        <v>84</v>
      </c>
      <c r="AY186" s="17" t="s">
        <v>131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84</v>
      </c>
      <c r="BK186" s="224">
        <f>ROUND(I186*H186,2)</f>
        <v>0</v>
      </c>
      <c r="BL186" s="17" t="s">
        <v>914</v>
      </c>
      <c r="BM186" s="223" t="s">
        <v>1553</v>
      </c>
    </row>
    <row r="187" s="13" customFormat="1">
      <c r="A187" s="13"/>
      <c r="B187" s="230"/>
      <c r="C187" s="231"/>
      <c r="D187" s="232" t="s">
        <v>143</v>
      </c>
      <c r="E187" s="233" t="s">
        <v>19</v>
      </c>
      <c r="F187" s="234" t="s">
        <v>1554</v>
      </c>
      <c r="G187" s="231"/>
      <c r="H187" s="235">
        <v>6.75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143</v>
      </c>
      <c r="AU187" s="241" t="s">
        <v>84</v>
      </c>
      <c r="AV187" s="13" t="s">
        <v>86</v>
      </c>
      <c r="AW187" s="13" t="s">
        <v>37</v>
      </c>
      <c r="AX187" s="13" t="s">
        <v>77</v>
      </c>
      <c r="AY187" s="241" t="s">
        <v>131</v>
      </c>
    </row>
    <row r="188" s="14" customFormat="1">
      <c r="A188" s="14"/>
      <c r="B188" s="242"/>
      <c r="C188" s="243"/>
      <c r="D188" s="232" t="s">
        <v>143</v>
      </c>
      <c r="E188" s="244" t="s">
        <v>19</v>
      </c>
      <c r="F188" s="245" t="s">
        <v>146</v>
      </c>
      <c r="G188" s="243"/>
      <c r="H188" s="246">
        <v>6.75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143</v>
      </c>
      <c r="AU188" s="252" t="s">
        <v>84</v>
      </c>
      <c r="AV188" s="14" t="s">
        <v>139</v>
      </c>
      <c r="AW188" s="14" t="s">
        <v>37</v>
      </c>
      <c r="AX188" s="14" t="s">
        <v>84</v>
      </c>
      <c r="AY188" s="252" t="s">
        <v>131</v>
      </c>
    </row>
    <row r="189" s="2" customFormat="1" ht="16.5" customHeight="1">
      <c r="A189" s="38"/>
      <c r="B189" s="39"/>
      <c r="C189" s="267" t="s">
        <v>585</v>
      </c>
      <c r="D189" s="267" t="s">
        <v>295</v>
      </c>
      <c r="E189" s="268" t="s">
        <v>1555</v>
      </c>
      <c r="F189" s="269" t="s">
        <v>1556</v>
      </c>
      <c r="G189" s="270" t="s">
        <v>137</v>
      </c>
      <c r="H189" s="271">
        <v>9</v>
      </c>
      <c r="I189" s="272"/>
      <c r="J189" s="273">
        <f>ROUND(I189*H189,2)</f>
        <v>0</v>
      </c>
      <c r="K189" s="269" t="s">
        <v>19</v>
      </c>
      <c r="L189" s="274"/>
      <c r="M189" s="275" t="s">
        <v>19</v>
      </c>
      <c r="N189" s="276" t="s">
        <v>48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914</v>
      </c>
      <c r="AT189" s="223" t="s">
        <v>295</v>
      </c>
      <c r="AU189" s="223" t="s">
        <v>84</v>
      </c>
      <c r="AY189" s="17" t="s">
        <v>131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84</v>
      </c>
      <c r="BK189" s="224">
        <f>ROUND(I189*H189,2)</f>
        <v>0</v>
      </c>
      <c r="BL189" s="17" t="s">
        <v>914</v>
      </c>
      <c r="BM189" s="223" t="s">
        <v>1557</v>
      </c>
    </row>
    <row r="190" s="2" customFormat="1" ht="16.5" customHeight="1">
      <c r="A190" s="38"/>
      <c r="B190" s="39"/>
      <c r="C190" s="267" t="s">
        <v>591</v>
      </c>
      <c r="D190" s="267" t="s">
        <v>295</v>
      </c>
      <c r="E190" s="268" t="s">
        <v>1558</v>
      </c>
      <c r="F190" s="269" t="s">
        <v>1559</v>
      </c>
      <c r="G190" s="270" t="s">
        <v>137</v>
      </c>
      <c r="H190" s="271">
        <v>1</v>
      </c>
      <c r="I190" s="272"/>
      <c r="J190" s="273">
        <f>ROUND(I190*H190,2)</f>
        <v>0</v>
      </c>
      <c r="K190" s="269" t="s">
        <v>19</v>
      </c>
      <c r="L190" s="274"/>
      <c r="M190" s="275" t="s">
        <v>19</v>
      </c>
      <c r="N190" s="276" t="s">
        <v>48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914</v>
      </c>
      <c r="AT190" s="223" t="s">
        <v>295</v>
      </c>
      <c r="AU190" s="223" t="s">
        <v>84</v>
      </c>
      <c r="AY190" s="17" t="s">
        <v>131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84</v>
      </c>
      <c r="BK190" s="224">
        <f>ROUND(I190*H190,2)</f>
        <v>0</v>
      </c>
      <c r="BL190" s="17" t="s">
        <v>914</v>
      </c>
      <c r="BM190" s="223" t="s">
        <v>1560</v>
      </c>
    </row>
    <row r="191" s="2" customFormat="1" ht="16.5" customHeight="1">
      <c r="A191" s="38"/>
      <c r="B191" s="39"/>
      <c r="C191" s="267" t="s">
        <v>597</v>
      </c>
      <c r="D191" s="267" t="s">
        <v>295</v>
      </c>
      <c r="E191" s="268" t="s">
        <v>1561</v>
      </c>
      <c r="F191" s="269" t="s">
        <v>1562</v>
      </c>
      <c r="G191" s="270" t="s">
        <v>137</v>
      </c>
      <c r="H191" s="271">
        <v>1.5</v>
      </c>
      <c r="I191" s="272"/>
      <c r="J191" s="273">
        <f>ROUND(I191*H191,2)</f>
        <v>0</v>
      </c>
      <c r="K191" s="269" t="s">
        <v>19</v>
      </c>
      <c r="L191" s="274"/>
      <c r="M191" s="275" t="s">
        <v>19</v>
      </c>
      <c r="N191" s="276" t="s">
        <v>48</v>
      </c>
      <c r="O191" s="84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914</v>
      </c>
      <c r="AT191" s="223" t="s">
        <v>295</v>
      </c>
      <c r="AU191" s="223" t="s">
        <v>84</v>
      </c>
      <c r="AY191" s="17" t="s">
        <v>131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84</v>
      </c>
      <c r="BK191" s="224">
        <f>ROUND(I191*H191,2)</f>
        <v>0</v>
      </c>
      <c r="BL191" s="17" t="s">
        <v>914</v>
      </c>
      <c r="BM191" s="223" t="s">
        <v>1563</v>
      </c>
    </row>
    <row r="192" s="13" customFormat="1">
      <c r="A192" s="13"/>
      <c r="B192" s="230"/>
      <c r="C192" s="231"/>
      <c r="D192" s="232" t="s">
        <v>143</v>
      </c>
      <c r="E192" s="233" t="s">
        <v>19</v>
      </c>
      <c r="F192" s="234" t="s">
        <v>1564</v>
      </c>
      <c r="G192" s="231"/>
      <c r="H192" s="235">
        <v>1.5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143</v>
      </c>
      <c r="AU192" s="241" t="s">
        <v>84</v>
      </c>
      <c r="AV192" s="13" t="s">
        <v>86</v>
      </c>
      <c r="AW192" s="13" t="s">
        <v>37</v>
      </c>
      <c r="AX192" s="13" t="s">
        <v>77</v>
      </c>
      <c r="AY192" s="241" t="s">
        <v>131</v>
      </c>
    </row>
    <row r="193" s="14" customFormat="1">
      <c r="A193" s="14"/>
      <c r="B193" s="242"/>
      <c r="C193" s="243"/>
      <c r="D193" s="232" t="s">
        <v>143</v>
      </c>
      <c r="E193" s="244" t="s">
        <v>19</v>
      </c>
      <c r="F193" s="245" t="s">
        <v>146</v>
      </c>
      <c r="G193" s="243"/>
      <c r="H193" s="246">
        <v>1.5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143</v>
      </c>
      <c r="AU193" s="252" t="s">
        <v>84</v>
      </c>
      <c r="AV193" s="14" t="s">
        <v>139</v>
      </c>
      <c r="AW193" s="14" t="s">
        <v>37</v>
      </c>
      <c r="AX193" s="14" t="s">
        <v>84</v>
      </c>
      <c r="AY193" s="252" t="s">
        <v>131</v>
      </c>
    </row>
    <row r="194" s="2" customFormat="1" ht="16.5" customHeight="1">
      <c r="A194" s="38"/>
      <c r="B194" s="39"/>
      <c r="C194" s="267" t="s">
        <v>603</v>
      </c>
      <c r="D194" s="267" t="s">
        <v>295</v>
      </c>
      <c r="E194" s="268" t="s">
        <v>1565</v>
      </c>
      <c r="F194" s="269" t="s">
        <v>1566</v>
      </c>
      <c r="G194" s="270" t="s">
        <v>208</v>
      </c>
      <c r="H194" s="271">
        <v>35.399999999999999</v>
      </c>
      <c r="I194" s="272"/>
      <c r="J194" s="273">
        <f>ROUND(I194*H194,2)</f>
        <v>0</v>
      </c>
      <c r="K194" s="269" t="s">
        <v>19</v>
      </c>
      <c r="L194" s="274"/>
      <c r="M194" s="275" t="s">
        <v>19</v>
      </c>
      <c r="N194" s="276" t="s">
        <v>48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914</v>
      </c>
      <c r="AT194" s="223" t="s">
        <v>295</v>
      </c>
      <c r="AU194" s="223" t="s">
        <v>84</v>
      </c>
      <c r="AY194" s="17" t="s">
        <v>131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84</v>
      </c>
      <c r="BK194" s="224">
        <f>ROUND(I194*H194,2)</f>
        <v>0</v>
      </c>
      <c r="BL194" s="17" t="s">
        <v>914</v>
      </c>
      <c r="BM194" s="223" t="s">
        <v>1567</v>
      </c>
    </row>
    <row r="195" s="2" customFormat="1" ht="16.5" customHeight="1">
      <c r="A195" s="38"/>
      <c r="B195" s="39"/>
      <c r="C195" s="267" t="s">
        <v>608</v>
      </c>
      <c r="D195" s="267" t="s">
        <v>295</v>
      </c>
      <c r="E195" s="268" t="s">
        <v>1568</v>
      </c>
      <c r="F195" s="269" t="s">
        <v>1569</v>
      </c>
      <c r="G195" s="270" t="s">
        <v>1570</v>
      </c>
      <c r="H195" s="271">
        <v>1</v>
      </c>
      <c r="I195" s="272"/>
      <c r="J195" s="273">
        <f>ROUND(I195*H195,2)</f>
        <v>0</v>
      </c>
      <c r="K195" s="269" t="s">
        <v>19</v>
      </c>
      <c r="L195" s="274"/>
      <c r="M195" s="275" t="s">
        <v>19</v>
      </c>
      <c r="N195" s="276" t="s">
        <v>48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914</v>
      </c>
      <c r="AT195" s="223" t="s">
        <v>295</v>
      </c>
      <c r="AU195" s="223" t="s">
        <v>84</v>
      </c>
      <c r="AY195" s="17" t="s">
        <v>131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84</v>
      </c>
      <c r="BK195" s="224">
        <f>ROUND(I195*H195,2)</f>
        <v>0</v>
      </c>
      <c r="BL195" s="17" t="s">
        <v>914</v>
      </c>
      <c r="BM195" s="223" t="s">
        <v>1571</v>
      </c>
    </row>
    <row r="196" s="2" customFormat="1" ht="16.5" customHeight="1">
      <c r="A196" s="38"/>
      <c r="B196" s="39"/>
      <c r="C196" s="267" t="s">
        <v>614</v>
      </c>
      <c r="D196" s="267" t="s">
        <v>295</v>
      </c>
      <c r="E196" s="268" t="s">
        <v>1572</v>
      </c>
      <c r="F196" s="269" t="s">
        <v>1573</v>
      </c>
      <c r="G196" s="270" t="s">
        <v>137</v>
      </c>
      <c r="H196" s="271">
        <v>1</v>
      </c>
      <c r="I196" s="272"/>
      <c r="J196" s="273">
        <f>ROUND(I196*H196,2)</f>
        <v>0</v>
      </c>
      <c r="K196" s="269" t="s">
        <v>19</v>
      </c>
      <c r="L196" s="274"/>
      <c r="M196" s="275" t="s">
        <v>19</v>
      </c>
      <c r="N196" s="276" t="s">
        <v>48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914</v>
      </c>
      <c r="AT196" s="223" t="s">
        <v>295</v>
      </c>
      <c r="AU196" s="223" t="s">
        <v>84</v>
      </c>
      <c r="AY196" s="17" t="s">
        <v>131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84</v>
      </c>
      <c r="BK196" s="224">
        <f>ROUND(I196*H196,2)</f>
        <v>0</v>
      </c>
      <c r="BL196" s="17" t="s">
        <v>914</v>
      </c>
      <c r="BM196" s="223" t="s">
        <v>1574</v>
      </c>
    </row>
    <row r="197" s="2" customFormat="1" ht="16.5" customHeight="1">
      <c r="A197" s="38"/>
      <c r="B197" s="39"/>
      <c r="C197" s="267" t="s">
        <v>619</v>
      </c>
      <c r="D197" s="267" t="s">
        <v>295</v>
      </c>
      <c r="E197" s="268" t="s">
        <v>1575</v>
      </c>
      <c r="F197" s="269" t="s">
        <v>1576</v>
      </c>
      <c r="G197" s="270" t="s">
        <v>137</v>
      </c>
      <c r="H197" s="271">
        <v>1</v>
      </c>
      <c r="I197" s="272"/>
      <c r="J197" s="273">
        <f>ROUND(I197*H197,2)</f>
        <v>0</v>
      </c>
      <c r="K197" s="269" t="s">
        <v>19</v>
      </c>
      <c r="L197" s="274"/>
      <c r="M197" s="275" t="s">
        <v>19</v>
      </c>
      <c r="N197" s="276" t="s">
        <v>48</v>
      </c>
      <c r="O197" s="84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914</v>
      </c>
      <c r="AT197" s="223" t="s">
        <v>295</v>
      </c>
      <c r="AU197" s="223" t="s">
        <v>84</v>
      </c>
      <c r="AY197" s="17" t="s">
        <v>131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84</v>
      </c>
      <c r="BK197" s="224">
        <f>ROUND(I197*H197,2)</f>
        <v>0</v>
      </c>
      <c r="BL197" s="17" t="s">
        <v>914</v>
      </c>
      <c r="BM197" s="223" t="s">
        <v>1577</v>
      </c>
    </row>
    <row r="198" s="2" customFormat="1" ht="16.5" customHeight="1">
      <c r="A198" s="38"/>
      <c r="B198" s="39"/>
      <c r="C198" s="267" t="s">
        <v>625</v>
      </c>
      <c r="D198" s="267" t="s">
        <v>295</v>
      </c>
      <c r="E198" s="268" t="s">
        <v>1578</v>
      </c>
      <c r="F198" s="269" t="s">
        <v>1579</v>
      </c>
      <c r="G198" s="270" t="s">
        <v>137</v>
      </c>
      <c r="H198" s="271">
        <v>1</v>
      </c>
      <c r="I198" s="272"/>
      <c r="J198" s="273">
        <f>ROUND(I198*H198,2)</f>
        <v>0</v>
      </c>
      <c r="K198" s="269" t="s">
        <v>19</v>
      </c>
      <c r="L198" s="274"/>
      <c r="M198" s="275" t="s">
        <v>19</v>
      </c>
      <c r="N198" s="276" t="s">
        <v>48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914</v>
      </c>
      <c r="AT198" s="223" t="s">
        <v>295</v>
      </c>
      <c r="AU198" s="223" t="s">
        <v>84</v>
      </c>
      <c r="AY198" s="17" t="s">
        <v>131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84</v>
      </c>
      <c r="BK198" s="224">
        <f>ROUND(I198*H198,2)</f>
        <v>0</v>
      </c>
      <c r="BL198" s="17" t="s">
        <v>914</v>
      </c>
      <c r="BM198" s="223" t="s">
        <v>1580</v>
      </c>
    </row>
    <row r="199" s="2" customFormat="1" ht="16.5" customHeight="1">
      <c r="A199" s="38"/>
      <c r="B199" s="39"/>
      <c r="C199" s="267" t="s">
        <v>631</v>
      </c>
      <c r="D199" s="267" t="s">
        <v>295</v>
      </c>
      <c r="E199" s="268" t="s">
        <v>1581</v>
      </c>
      <c r="F199" s="269" t="s">
        <v>1582</v>
      </c>
      <c r="G199" s="270" t="s">
        <v>137</v>
      </c>
      <c r="H199" s="271">
        <v>2</v>
      </c>
      <c r="I199" s="272"/>
      <c r="J199" s="273">
        <f>ROUND(I199*H199,2)</f>
        <v>0</v>
      </c>
      <c r="K199" s="269" t="s">
        <v>19</v>
      </c>
      <c r="L199" s="274"/>
      <c r="M199" s="275" t="s">
        <v>19</v>
      </c>
      <c r="N199" s="276" t="s">
        <v>48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914</v>
      </c>
      <c r="AT199" s="223" t="s">
        <v>295</v>
      </c>
      <c r="AU199" s="223" t="s">
        <v>84</v>
      </c>
      <c r="AY199" s="17" t="s">
        <v>131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84</v>
      </c>
      <c r="BK199" s="224">
        <f>ROUND(I199*H199,2)</f>
        <v>0</v>
      </c>
      <c r="BL199" s="17" t="s">
        <v>914</v>
      </c>
      <c r="BM199" s="223" t="s">
        <v>1583</v>
      </c>
    </row>
    <row r="200" s="2" customFormat="1" ht="16.5" customHeight="1">
      <c r="A200" s="38"/>
      <c r="B200" s="39"/>
      <c r="C200" s="267" t="s">
        <v>637</v>
      </c>
      <c r="D200" s="267" t="s">
        <v>295</v>
      </c>
      <c r="E200" s="268" t="s">
        <v>1584</v>
      </c>
      <c r="F200" s="269" t="s">
        <v>1585</v>
      </c>
      <c r="G200" s="270" t="s">
        <v>137</v>
      </c>
      <c r="H200" s="271">
        <v>3</v>
      </c>
      <c r="I200" s="272"/>
      <c r="J200" s="273">
        <f>ROUND(I200*H200,2)</f>
        <v>0</v>
      </c>
      <c r="K200" s="269" t="s">
        <v>19</v>
      </c>
      <c r="L200" s="274"/>
      <c r="M200" s="275" t="s">
        <v>19</v>
      </c>
      <c r="N200" s="276" t="s">
        <v>48</v>
      </c>
      <c r="O200" s="84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914</v>
      </c>
      <c r="AT200" s="223" t="s">
        <v>295</v>
      </c>
      <c r="AU200" s="223" t="s">
        <v>84</v>
      </c>
      <c r="AY200" s="17" t="s">
        <v>131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84</v>
      </c>
      <c r="BK200" s="224">
        <f>ROUND(I200*H200,2)</f>
        <v>0</v>
      </c>
      <c r="BL200" s="17" t="s">
        <v>914</v>
      </c>
      <c r="BM200" s="223" t="s">
        <v>1586</v>
      </c>
    </row>
    <row r="201" s="2" customFormat="1" ht="16.5" customHeight="1">
      <c r="A201" s="38"/>
      <c r="B201" s="39"/>
      <c r="C201" s="267" t="s">
        <v>643</v>
      </c>
      <c r="D201" s="267" t="s">
        <v>295</v>
      </c>
      <c r="E201" s="268" t="s">
        <v>1587</v>
      </c>
      <c r="F201" s="269" t="s">
        <v>1588</v>
      </c>
      <c r="G201" s="270" t="s">
        <v>1469</v>
      </c>
      <c r="H201" s="278"/>
      <c r="I201" s="272"/>
      <c r="J201" s="273">
        <f>ROUND(I201*H201,2)</f>
        <v>0</v>
      </c>
      <c r="K201" s="269" t="s">
        <v>19</v>
      </c>
      <c r="L201" s="274"/>
      <c r="M201" s="275" t="s">
        <v>19</v>
      </c>
      <c r="N201" s="276" t="s">
        <v>48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914</v>
      </c>
      <c r="AT201" s="223" t="s">
        <v>295</v>
      </c>
      <c r="AU201" s="223" t="s">
        <v>84</v>
      </c>
      <c r="AY201" s="17" t="s">
        <v>131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84</v>
      </c>
      <c r="BK201" s="224">
        <f>ROUND(I201*H201,2)</f>
        <v>0</v>
      </c>
      <c r="BL201" s="17" t="s">
        <v>914</v>
      </c>
      <c r="BM201" s="223" t="s">
        <v>1589</v>
      </c>
    </row>
    <row r="202" s="2" customFormat="1" ht="16.5" customHeight="1">
      <c r="A202" s="38"/>
      <c r="B202" s="39"/>
      <c r="C202" s="267" t="s">
        <v>649</v>
      </c>
      <c r="D202" s="267" t="s">
        <v>295</v>
      </c>
      <c r="E202" s="268" t="s">
        <v>1590</v>
      </c>
      <c r="F202" s="269" t="s">
        <v>1591</v>
      </c>
      <c r="G202" s="270" t="s">
        <v>1469</v>
      </c>
      <c r="H202" s="278"/>
      <c r="I202" s="272"/>
      <c r="J202" s="273">
        <f>ROUND(I202*H202,2)</f>
        <v>0</v>
      </c>
      <c r="K202" s="269" t="s">
        <v>19</v>
      </c>
      <c r="L202" s="274"/>
      <c r="M202" s="275" t="s">
        <v>19</v>
      </c>
      <c r="N202" s="276" t="s">
        <v>48</v>
      </c>
      <c r="O202" s="84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914</v>
      </c>
      <c r="AT202" s="223" t="s">
        <v>295</v>
      </c>
      <c r="AU202" s="223" t="s">
        <v>84</v>
      </c>
      <c r="AY202" s="17" t="s">
        <v>131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84</v>
      </c>
      <c r="BK202" s="224">
        <f>ROUND(I202*H202,2)</f>
        <v>0</v>
      </c>
      <c r="BL202" s="17" t="s">
        <v>914</v>
      </c>
      <c r="BM202" s="223" t="s">
        <v>1592</v>
      </c>
    </row>
    <row r="203" s="2" customFormat="1" ht="16.5" customHeight="1">
      <c r="A203" s="38"/>
      <c r="B203" s="39"/>
      <c r="C203" s="267" t="s">
        <v>653</v>
      </c>
      <c r="D203" s="267" t="s">
        <v>295</v>
      </c>
      <c r="E203" s="268" t="s">
        <v>1593</v>
      </c>
      <c r="F203" s="269" t="s">
        <v>1594</v>
      </c>
      <c r="G203" s="270" t="s">
        <v>1469</v>
      </c>
      <c r="H203" s="278"/>
      <c r="I203" s="272"/>
      <c r="J203" s="273">
        <f>ROUND(I203*H203,2)</f>
        <v>0</v>
      </c>
      <c r="K203" s="269" t="s">
        <v>19</v>
      </c>
      <c r="L203" s="274"/>
      <c r="M203" s="275" t="s">
        <v>19</v>
      </c>
      <c r="N203" s="276" t="s">
        <v>48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914</v>
      </c>
      <c r="AT203" s="223" t="s">
        <v>295</v>
      </c>
      <c r="AU203" s="223" t="s">
        <v>84</v>
      </c>
      <c r="AY203" s="17" t="s">
        <v>131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84</v>
      </c>
      <c r="BK203" s="224">
        <f>ROUND(I203*H203,2)</f>
        <v>0</v>
      </c>
      <c r="BL203" s="17" t="s">
        <v>914</v>
      </c>
      <c r="BM203" s="223" t="s">
        <v>1595</v>
      </c>
    </row>
    <row r="204" s="2" customFormat="1" ht="16.5" customHeight="1">
      <c r="A204" s="38"/>
      <c r="B204" s="39"/>
      <c r="C204" s="267" t="s">
        <v>657</v>
      </c>
      <c r="D204" s="267" t="s">
        <v>295</v>
      </c>
      <c r="E204" s="268" t="s">
        <v>1596</v>
      </c>
      <c r="F204" s="269" t="s">
        <v>1597</v>
      </c>
      <c r="G204" s="270" t="s">
        <v>1469</v>
      </c>
      <c r="H204" s="278"/>
      <c r="I204" s="272"/>
      <c r="J204" s="273">
        <f>ROUND(I204*H204,2)</f>
        <v>0</v>
      </c>
      <c r="K204" s="269" t="s">
        <v>19</v>
      </c>
      <c r="L204" s="274"/>
      <c r="M204" s="275" t="s">
        <v>19</v>
      </c>
      <c r="N204" s="276" t="s">
        <v>48</v>
      </c>
      <c r="O204" s="84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914</v>
      </c>
      <c r="AT204" s="223" t="s">
        <v>295</v>
      </c>
      <c r="AU204" s="223" t="s">
        <v>84</v>
      </c>
      <c r="AY204" s="17" t="s">
        <v>131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84</v>
      </c>
      <c r="BK204" s="224">
        <f>ROUND(I204*H204,2)</f>
        <v>0</v>
      </c>
      <c r="BL204" s="17" t="s">
        <v>914</v>
      </c>
      <c r="BM204" s="223" t="s">
        <v>1598</v>
      </c>
    </row>
    <row r="205" s="12" customFormat="1" ht="25.92" customHeight="1">
      <c r="A205" s="12"/>
      <c r="B205" s="196"/>
      <c r="C205" s="197"/>
      <c r="D205" s="198" t="s">
        <v>76</v>
      </c>
      <c r="E205" s="199" t="s">
        <v>1599</v>
      </c>
      <c r="F205" s="199" t="s">
        <v>1600</v>
      </c>
      <c r="G205" s="197"/>
      <c r="H205" s="197"/>
      <c r="I205" s="200"/>
      <c r="J205" s="201">
        <f>BK205</f>
        <v>0</v>
      </c>
      <c r="K205" s="197"/>
      <c r="L205" s="202"/>
      <c r="M205" s="203"/>
      <c r="N205" s="204"/>
      <c r="O205" s="204"/>
      <c r="P205" s="205">
        <f>SUM(P206:P265)</f>
        <v>0</v>
      </c>
      <c r="Q205" s="204"/>
      <c r="R205" s="205">
        <f>SUM(R206:R265)</f>
        <v>521.00469999999996</v>
      </c>
      <c r="S205" s="204"/>
      <c r="T205" s="206">
        <f>SUM(T206:T265)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7" t="s">
        <v>84</v>
      </c>
      <c r="AT205" s="208" t="s">
        <v>76</v>
      </c>
      <c r="AU205" s="208" t="s">
        <v>77</v>
      </c>
      <c r="AY205" s="207" t="s">
        <v>131</v>
      </c>
      <c r="BK205" s="209">
        <f>SUM(BK206:BK265)</f>
        <v>0</v>
      </c>
    </row>
    <row r="206" s="2" customFormat="1" ht="16.5" customHeight="1">
      <c r="A206" s="38"/>
      <c r="B206" s="39"/>
      <c r="C206" s="267" t="s">
        <v>663</v>
      </c>
      <c r="D206" s="267" t="s">
        <v>295</v>
      </c>
      <c r="E206" s="268" t="s">
        <v>1601</v>
      </c>
      <c r="F206" s="269" t="s">
        <v>1602</v>
      </c>
      <c r="G206" s="270" t="s">
        <v>298</v>
      </c>
      <c r="H206" s="271">
        <v>20.789999999999999</v>
      </c>
      <c r="I206" s="272"/>
      <c r="J206" s="273">
        <f>ROUND(I206*H206,2)</f>
        <v>0</v>
      </c>
      <c r="K206" s="269" t="s">
        <v>19</v>
      </c>
      <c r="L206" s="274"/>
      <c r="M206" s="275" t="s">
        <v>19</v>
      </c>
      <c r="N206" s="276" t="s">
        <v>48</v>
      </c>
      <c r="O206" s="84"/>
      <c r="P206" s="221">
        <f>O206*H206</f>
        <v>0</v>
      </c>
      <c r="Q206" s="221">
        <v>20.789999999999999</v>
      </c>
      <c r="R206" s="221">
        <f>Q206*H206</f>
        <v>432.22409999999996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914</v>
      </c>
      <c r="AT206" s="223" t="s">
        <v>295</v>
      </c>
      <c r="AU206" s="223" t="s">
        <v>84</v>
      </c>
      <c r="AY206" s="17" t="s">
        <v>131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84</v>
      </c>
      <c r="BK206" s="224">
        <f>ROUND(I206*H206,2)</f>
        <v>0</v>
      </c>
      <c r="BL206" s="17" t="s">
        <v>914</v>
      </c>
      <c r="BM206" s="223" t="s">
        <v>1603</v>
      </c>
    </row>
    <row r="207" s="2" customFormat="1" ht="16.5" customHeight="1">
      <c r="A207" s="38"/>
      <c r="B207" s="39"/>
      <c r="C207" s="267" t="s">
        <v>667</v>
      </c>
      <c r="D207" s="267" t="s">
        <v>295</v>
      </c>
      <c r="E207" s="268" t="s">
        <v>1604</v>
      </c>
      <c r="F207" s="269" t="s">
        <v>1605</v>
      </c>
      <c r="G207" s="270" t="s">
        <v>298</v>
      </c>
      <c r="H207" s="271">
        <v>8.6400000000000006</v>
      </c>
      <c r="I207" s="272"/>
      <c r="J207" s="273">
        <f>ROUND(I207*H207,2)</f>
        <v>0</v>
      </c>
      <c r="K207" s="269" t="s">
        <v>19</v>
      </c>
      <c r="L207" s="274"/>
      <c r="M207" s="275" t="s">
        <v>19</v>
      </c>
      <c r="N207" s="276" t="s">
        <v>48</v>
      </c>
      <c r="O207" s="84"/>
      <c r="P207" s="221">
        <f>O207*H207</f>
        <v>0</v>
      </c>
      <c r="Q207" s="221">
        <v>8.6400000000000006</v>
      </c>
      <c r="R207" s="221">
        <f>Q207*H207</f>
        <v>74.649600000000007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914</v>
      </c>
      <c r="AT207" s="223" t="s">
        <v>295</v>
      </c>
      <c r="AU207" s="223" t="s">
        <v>84</v>
      </c>
      <c r="AY207" s="17" t="s">
        <v>131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84</v>
      </c>
      <c r="BK207" s="224">
        <f>ROUND(I207*H207,2)</f>
        <v>0</v>
      </c>
      <c r="BL207" s="17" t="s">
        <v>914</v>
      </c>
      <c r="BM207" s="223" t="s">
        <v>1606</v>
      </c>
    </row>
    <row r="208" s="2" customFormat="1" ht="16.5" customHeight="1">
      <c r="A208" s="38"/>
      <c r="B208" s="39"/>
      <c r="C208" s="267" t="s">
        <v>673</v>
      </c>
      <c r="D208" s="267" t="s">
        <v>295</v>
      </c>
      <c r="E208" s="268" t="s">
        <v>1607</v>
      </c>
      <c r="F208" s="269" t="s">
        <v>1608</v>
      </c>
      <c r="G208" s="270" t="s">
        <v>298</v>
      </c>
      <c r="H208" s="271">
        <v>0.85999999999999999</v>
      </c>
      <c r="I208" s="272"/>
      <c r="J208" s="273">
        <f>ROUND(I208*H208,2)</f>
        <v>0</v>
      </c>
      <c r="K208" s="269" t="s">
        <v>19</v>
      </c>
      <c r="L208" s="274"/>
      <c r="M208" s="275" t="s">
        <v>19</v>
      </c>
      <c r="N208" s="276" t="s">
        <v>48</v>
      </c>
      <c r="O208" s="84"/>
      <c r="P208" s="221">
        <f>O208*H208</f>
        <v>0</v>
      </c>
      <c r="Q208" s="221">
        <v>0.85999999999999999</v>
      </c>
      <c r="R208" s="221">
        <f>Q208*H208</f>
        <v>0.73959999999999992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914</v>
      </c>
      <c r="AT208" s="223" t="s">
        <v>295</v>
      </c>
      <c r="AU208" s="223" t="s">
        <v>84</v>
      </c>
      <c r="AY208" s="17" t="s">
        <v>131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84</v>
      </c>
      <c r="BK208" s="224">
        <f>ROUND(I208*H208,2)</f>
        <v>0</v>
      </c>
      <c r="BL208" s="17" t="s">
        <v>914</v>
      </c>
      <c r="BM208" s="223" t="s">
        <v>1609</v>
      </c>
    </row>
    <row r="209" s="2" customFormat="1" ht="16.5" customHeight="1">
      <c r="A209" s="38"/>
      <c r="B209" s="39"/>
      <c r="C209" s="267" t="s">
        <v>677</v>
      </c>
      <c r="D209" s="267" t="s">
        <v>295</v>
      </c>
      <c r="E209" s="268" t="s">
        <v>1610</v>
      </c>
      <c r="F209" s="269" t="s">
        <v>1611</v>
      </c>
      <c r="G209" s="270" t="s">
        <v>298</v>
      </c>
      <c r="H209" s="271">
        <v>3.02</v>
      </c>
      <c r="I209" s="272"/>
      <c r="J209" s="273">
        <f>ROUND(I209*H209,2)</f>
        <v>0</v>
      </c>
      <c r="K209" s="269" t="s">
        <v>19</v>
      </c>
      <c r="L209" s="274"/>
      <c r="M209" s="275" t="s">
        <v>19</v>
      </c>
      <c r="N209" s="276" t="s">
        <v>48</v>
      </c>
      <c r="O209" s="84"/>
      <c r="P209" s="221">
        <f>O209*H209</f>
        <v>0</v>
      </c>
      <c r="Q209" s="221">
        <v>3.02</v>
      </c>
      <c r="R209" s="221">
        <f>Q209*H209</f>
        <v>9.1204000000000001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914</v>
      </c>
      <c r="AT209" s="223" t="s">
        <v>295</v>
      </c>
      <c r="AU209" s="223" t="s">
        <v>84</v>
      </c>
      <c r="AY209" s="17" t="s">
        <v>131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84</v>
      </c>
      <c r="BK209" s="224">
        <f>ROUND(I209*H209,2)</f>
        <v>0</v>
      </c>
      <c r="BL209" s="17" t="s">
        <v>914</v>
      </c>
      <c r="BM209" s="223" t="s">
        <v>1612</v>
      </c>
    </row>
    <row r="210" s="2" customFormat="1" ht="16.5" customHeight="1">
      <c r="A210" s="38"/>
      <c r="B210" s="39"/>
      <c r="C210" s="267" t="s">
        <v>684</v>
      </c>
      <c r="D210" s="267" t="s">
        <v>295</v>
      </c>
      <c r="E210" s="268" t="s">
        <v>1613</v>
      </c>
      <c r="F210" s="269" t="s">
        <v>1614</v>
      </c>
      <c r="G210" s="270" t="s">
        <v>238</v>
      </c>
      <c r="H210" s="271">
        <v>0.95999999999999996</v>
      </c>
      <c r="I210" s="272"/>
      <c r="J210" s="273">
        <f>ROUND(I210*H210,2)</f>
        <v>0</v>
      </c>
      <c r="K210" s="269" t="s">
        <v>19</v>
      </c>
      <c r="L210" s="274"/>
      <c r="M210" s="275" t="s">
        <v>19</v>
      </c>
      <c r="N210" s="276" t="s">
        <v>48</v>
      </c>
      <c r="O210" s="84"/>
      <c r="P210" s="221">
        <f>O210*H210</f>
        <v>0</v>
      </c>
      <c r="Q210" s="221">
        <v>2.1400000000000001</v>
      </c>
      <c r="R210" s="221">
        <f>Q210*H210</f>
        <v>2.0544000000000002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914</v>
      </c>
      <c r="AT210" s="223" t="s">
        <v>295</v>
      </c>
      <c r="AU210" s="223" t="s">
        <v>84</v>
      </c>
      <c r="AY210" s="17" t="s">
        <v>131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84</v>
      </c>
      <c r="BK210" s="224">
        <f>ROUND(I210*H210,2)</f>
        <v>0</v>
      </c>
      <c r="BL210" s="17" t="s">
        <v>914</v>
      </c>
      <c r="BM210" s="223" t="s">
        <v>1615</v>
      </c>
    </row>
    <row r="211" s="2" customFormat="1" ht="16.5" customHeight="1">
      <c r="A211" s="38"/>
      <c r="B211" s="39"/>
      <c r="C211" s="267" t="s">
        <v>690</v>
      </c>
      <c r="D211" s="267" t="s">
        <v>295</v>
      </c>
      <c r="E211" s="268" t="s">
        <v>1616</v>
      </c>
      <c r="F211" s="269" t="s">
        <v>1617</v>
      </c>
      <c r="G211" s="270" t="s">
        <v>238</v>
      </c>
      <c r="H211" s="271">
        <v>0.28000000000000003</v>
      </c>
      <c r="I211" s="272"/>
      <c r="J211" s="273">
        <f>ROUND(I211*H211,2)</f>
        <v>0</v>
      </c>
      <c r="K211" s="269" t="s">
        <v>19</v>
      </c>
      <c r="L211" s="274"/>
      <c r="M211" s="275" t="s">
        <v>19</v>
      </c>
      <c r="N211" s="276" t="s">
        <v>48</v>
      </c>
      <c r="O211" s="84"/>
      <c r="P211" s="221">
        <f>O211*H211</f>
        <v>0</v>
      </c>
      <c r="Q211" s="221">
        <v>0.63</v>
      </c>
      <c r="R211" s="221">
        <f>Q211*H211</f>
        <v>0.17640000000000003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914</v>
      </c>
      <c r="AT211" s="223" t="s">
        <v>295</v>
      </c>
      <c r="AU211" s="223" t="s">
        <v>84</v>
      </c>
      <c r="AY211" s="17" t="s">
        <v>131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84</v>
      </c>
      <c r="BK211" s="224">
        <f>ROUND(I211*H211,2)</f>
        <v>0</v>
      </c>
      <c r="BL211" s="17" t="s">
        <v>914</v>
      </c>
      <c r="BM211" s="223" t="s">
        <v>1618</v>
      </c>
    </row>
    <row r="212" s="2" customFormat="1" ht="16.5" customHeight="1">
      <c r="A212" s="38"/>
      <c r="B212" s="39"/>
      <c r="C212" s="267" t="s">
        <v>695</v>
      </c>
      <c r="D212" s="267" t="s">
        <v>295</v>
      </c>
      <c r="E212" s="268" t="s">
        <v>1619</v>
      </c>
      <c r="F212" s="269" t="s">
        <v>1620</v>
      </c>
      <c r="G212" s="270" t="s">
        <v>298</v>
      </c>
      <c r="H212" s="271">
        <v>1.01</v>
      </c>
      <c r="I212" s="272"/>
      <c r="J212" s="273">
        <f>ROUND(I212*H212,2)</f>
        <v>0</v>
      </c>
      <c r="K212" s="269" t="s">
        <v>19</v>
      </c>
      <c r="L212" s="274"/>
      <c r="M212" s="275" t="s">
        <v>19</v>
      </c>
      <c r="N212" s="276" t="s">
        <v>48</v>
      </c>
      <c r="O212" s="84"/>
      <c r="P212" s="221">
        <f>O212*H212</f>
        <v>0</v>
      </c>
      <c r="Q212" s="221">
        <v>1.01</v>
      </c>
      <c r="R212" s="221">
        <f>Q212*H212</f>
        <v>1.0201</v>
      </c>
      <c r="S212" s="221">
        <v>0</v>
      </c>
      <c r="T212" s="22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914</v>
      </c>
      <c r="AT212" s="223" t="s">
        <v>295</v>
      </c>
      <c r="AU212" s="223" t="s">
        <v>84</v>
      </c>
      <c r="AY212" s="17" t="s">
        <v>131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84</v>
      </c>
      <c r="BK212" s="224">
        <f>ROUND(I212*H212,2)</f>
        <v>0</v>
      </c>
      <c r="BL212" s="17" t="s">
        <v>914</v>
      </c>
      <c r="BM212" s="223" t="s">
        <v>1621</v>
      </c>
    </row>
    <row r="213" s="2" customFormat="1" ht="16.5" customHeight="1">
      <c r="A213" s="38"/>
      <c r="B213" s="39"/>
      <c r="C213" s="267" t="s">
        <v>701</v>
      </c>
      <c r="D213" s="267" t="s">
        <v>295</v>
      </c>
      <c r="E213" s="268" t="s">
        <v>1622</v>
      </c>
      <c r="F213" s="269" t="s">
        <v>1623</v>
      </c>
      <c r="G213" s="270" t="s">
        <v>298</v>
      </c>
      <c r="H213" s="271">
        <v>1.01</v>
      </c>
      <c r="I213" s="272"/>
      <c r="J213" s="273">
        <f>ROUND(I213*H213,2)</f>
        <v>0</v>
      </c>
      <c r="K213" s="269" t="s">
        <v>19</v>
      </c>
      <c r="L213" s="274"/>
      <c r="M213" s="275" t="s">
        <v>19</v>
      </c>
      <c r="N213" s="276" t="s">
        <v>48</v>
      </c>
      <c r="O213" s="84"/>
      <c r="P213" s="221">
        <f>O213*H213</f>
        <v>0</v>
      </c>
      <c r="Q213" s="221">
        <v>1.01</v>
      </c>
      <c r="R213" s="221">
        <f>Q213*H213</f>
        <v>1.0201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914</v>
      </c>
      <c r="AT213" s="223" t="s">
        <v>295</v>
      </c>
      <c r="AU213" s="223" t="s">
        <v>84</v>
      </c>
      <c r="AY213" s="17" t="s">
        <v>131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84</v>
      </c>
      <c r="BK213" s="224">
        <f>ROUND(I213*H213,2)</f>
        <v>0</v>
      </c>
      <c r="BL213" s="17" t="s">
        <v>914</v>
      </c>
      <c r="BM213" s="223" t="s">
        <v>1624</v>
      </c>
    </row>
    <row r="214" s="2" customFormat="1" ht="16.5" customHeight="1">
      <c r="A214" s="38"/>
      <c r="B214" s="39"/>
      <c r="C214" s="212" t="s">
        <v>707</v>
      </c>
      <c r="D214" s="212" t="s">
        <v>134</v>
      </c>
      <c r="E214" s="213" t="s">
        <v>1625</v>
      </c>
      <c r="F214" s="214" t="s">
        <v>1626</v>
      </c>
      <c r="G214" s="215" t="s">
        <v>1627</v>
      </c>
      <c r="H214" s="216">
        <v>32.359999999999999</v>
      </c>
      <c r="I214" s="217"/>
      <c r="J214" s="218">
        <f>ROUND(I214*H214,2)</f>
        <v>0</v>
      </c>
      <c r="K214" s="214" t="s">
        <v>19</v>
      </c>
      <c r="L214" s="44"/>
      <c r="M214" s="219" t="s">
        <v>19</v>
      </c>
      <c r="N214" s="220" t="s">
        <v>48</v>
      </c>
      <c r="O214" s="84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554</v>
      </c>
      <c r="AT214" s="223" t="s">
        <v>134</v>
      </c>
      <c r="AU214" s="223" t="s">
        <v>84</v>
      </c>
      <c r="AY214" s="17" t="s">
        <v>131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84</v>
      </c>
      <c r="BK214" s="224">
        <f>ROUND(I214*H214,2)</f>
        <v>0</v>
      </c>
      <c r="BL214" s="17" t="s">
        <v>554</v>
      </c>
      <c r="BM214" s="223" t="s">
        <v>1628</v>
      </c>
    </row>
    <row r="215" s="2" customFormat="1" ht="16.5" customHeight="1">
      <c r="A215" s="38"/>
      <c r="B215" s="39"/>
      <c r="C215" s="212" t="s">
        <v>712</v>
      </c>
      <c r="D215" s="212" t="s">
        <v>134</v>
      </c>
      <c r="E215" s="213" t="s">
        <v>1629</v>
      </c>
      <c r="F215" s="214" t="s">
        <v>1630</v>
      </c>
      <c r="G215" s="215" t="s">
        <v>137</v>
      </c>
      <c r="H215" s="216">
        <v>1</v>
      </c>
      <c r="I215" s="217"/>
      <c r="J215" s="218">
        <f>ROUND(I215*H215,2)</f>
        <v>0</v>
      </c>
      <c r="K215" s="214" t="s">
        <v>19</v>
      </c>
      <c r="L215" s="44"/>
      <c r="M215" s="219" t="s">
        <v>19</v>
      </c>
      <c r="N215" s="220" t="s">
        <v>48</v>
      </c>
      <c r="O215" s="84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554</v>
      </c>
      <c r="AT215" s="223" t="s">
        <v>134</v>
      </c>
      <c r="AU215" s="223" t="s">
        <v>84</v>
      </c>
      <c r="AY215" s="17" t="s">
        <v>131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84</v>
      </c>
      <c r="BK215" s="224">
        <f>ROUND(I215*H215,2)</f>
        <v>0</v>
      </c>
      <c r="BL215" s="17" t="s">
        <v>554</v>
      </c>
      <c r="BM215" s="223" t="s">
        <v>1631</v>
      </c>
    </row>
    <row r="216" s="2" customFormat="1" ht="16.5" customHeight="1">
      <c r="A216" s="38"/>
      <c r="B216" s="39"/>
      <c r="C216" s="212" t="s">
        <v>719</v>
      </c>
      <c r="D216" s="212" t="s">
        <v>134</v>
      </c>
      <c r="E216" s="213" t="s">
        <v>1632</v>
      </c>
      <c r="F216" s="214" t="s">
        <v>1633</v>
      </c>
      <c r="G216" s="215" t="s">
        <v>179</v>
      </c>
      <c r="H216" s="216">
        <v>9.5999999999999996</v>
      </c>
      <c r="I216" s="217"/>
      <c r="J216" s="218">
        <f>ROUND(I216*H216,2)</f>
        <v>0</v>
      </c>
      <c r="K216" s="214" t="s">
        <v>19</v>
      </c>
      <c r="L216" s="44"/>
      <c r="M216" s="219" t="s">
        <v>19</v>
      </c>
      <c r="N216" s="220" t="s">
        <v>48</v>
      </c>
      <c r="O216" s="84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554</v>
      </c>
      <c r="AT216" s="223" t="s">
        <v>134</v>
      </c>
      <c r="AU216" s="223" t="s">
        <v>84</v>
      </c>
      <c r="AY216" s="17" t="s">
        <v>131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84</v>
      </c>
      <c r="BK216" s="224">
        <f>ROUND(I216*H216,2)</f>
        <v>0</v>
      </c>
      <c r="BL216" s="17" t="s">
        <v>554</v>
      </c>
      <c r="BM216" s="223" t="s">
        <v>1634</v>
      </c>
    </row>
    <row r="217" s="2" customFormat="1" ht="16.5" customHeight="1">
      <c r="A217" s="38"/>
      <c r="B217" s="39"/>
      <c r="C217" s="212" t="s">
        <v>726</v>
      </c>
      <c r="D217" s="212" t="s">
        <v>134</v>
      </c>
      <c r="E217" s="213" t="s">
        <v>1635</v>
      </c>
      <c r="F217" s="214" t="s">
        <v>1636</v>
      </c>
      <c r="G217" s="215" t="s">
        <v>208</v>
      </c>
      <c r="H217" s="216">
        <v>2</v>
      </c>
      <c r="I217" s="217"/>
      <c r="J217" s="218">
        <f>ROUND(I217*H217,2)</f>
        <v>0</v>
      </c>
      <c r="K217" s="214" t="s">
        <v>19</v>
      </c>
      <c r="L217" s="44"/>
      <c r="M217" s="219" t="s">
        <v>19</v>
      </c>
      <c r="N217" s="220" t="s">
        <v>48</v>
      </c>
      <c r="O217" s="84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3" t="s">
        <v>554</v>
      </c>
      <c r="AT217" s="223" t="s">
        <v>134</v>
      </c>
      <c r="AU217" s="223" t="s">
        <v>84</v>
      </c>
      <c r="AY217" s="17" t="s">
        <v>131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84</v>
      </c>
      <c r="BK217" s="224">
        <f>ROUND(I217*H217,2)</f>
        <v>0</v>
      </c>
      <c r="BL217" s="17" t="s">
        <v>554</v>
      </c>
      <c r="BM217" s="223" t="s">
        <v>1637</v>
      </c>
    </row>
    <row r="218" s="2" customFormat="1" ht="16.5" customHeight="1">
      <c r="A218" s="38"/>
      <c r="B218" s="39"/>
      <c r="C218" s="212" t="s">
        <v>732</v>
      </c>
      <c r="D218" s="212" t="s">
        <v>134</v>
      </c>
      <c r="E218" s="213" t="s">
        <v>1638</v>
      </c>
      <c r="F218" s="214" t="s">
        <v>1639</v>
      </c>
      <c r="G218" s="215" t="s">
        <v>179</v>
      </c>
      <c r="H218" s="216">
        <v>18</v>
      </c>
      <c r="I218" s="217"/>
      <c r="J218" s="218">
        <f>ROUND(I218*H218,2)</f>
        <v>0</v>
      </c>
      <c r="K218" s="214" t="s">
        <v>19</v>
      </c>
      <c r="L218" s="44"/>
      <c r="M218" s="219" t="s">
        <v>19</v>
      </c>
      <c r="N218" s="220" t="s">
        <v>48</v>
      </c>
      <c r="O218" s="84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554</v>
      </c>
      <c r="AT218" s="223" t="s">
        <v>134</v>
      </c>
      <c r="AU218" s="223" t="s">
        <v>84</v>
      </c>
      <c r="AY218" s="17" t="s">
        <v>131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84</v>
      </c>
      <c r="BK218" s="224">
        <f>ROUND(I218*H218,2)</f>
        <v>0</v>
      </c>
      <c r="BL218" s="17" t="s">
        <v>554</v>
      </c>
      <c r="BM218" s="223" t="s">
        <v>1640</v>
      </c>
    </row>
    <row r="219" s="2" customFormat="1" ht="16.5" customHeight="1">
      <c r="A219" s="38"/>
      <c r="B219" s="39"/>
      <c r="C219" s="212" t="s">
        <v>737</v>
      </c>
      <c r="D219" s="212" t="s">
        <v>134</v>
      </c>
      <c r="E219" s="213" t="s">
        <v>1641</v>
      </c>
      <c r="F219" s="214" t="s">
        <v>1642</v>
      </c>
      <c r="G219" s="215" t="s">
        <v>179</v>
      </c>
      <c r="H219" s="216">
        <v>8.4000000000000004</v>
      </c>
      <c r="I219" s="217"/>
      <c r="J219" s="218">
        <f>ROUND(I219*H219,2)</f>
        <v>0</v>
      </c>
      <c r="K219" s="214" t="s">
        <v>19</v>
      </c>
      <c r="L219" s="44"/>
      <c r="M219" s="219" t="s">
        <v>19</v>
      </c>
      <c r="N219" s="220" t="s">
        <v>48</v>
      </c>
      <c r="O219" s="84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554</v>
      </c>
      <c r="AT219" s="223" t="s">
        <v>134</v>
      </c>
      <c r="AU219" s="223" t="s">
        <v>84</v>
      </c>
      <c r="AY219" s="17" t="s">
        <v>131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84</v>
      </c>
      <c r="BK219" s="224">
        <f>ROUND(I219*H219,2)</f>
        <v>0</v>
      </c>
      <c r="BL219" s="17" t="s">
        <v>554</v>
      </c>
      <c r="BM219" s="223" t="s">
        <v>1643</v>
      </c>
    </row>
    <row r="220" s="2" customFormat="1" ht="16.5" customHeight="1">
      <c r="A220" s="38"/>
      <c r="B220" s="39"/>
      <c r="C220" s="212" t="s">
        <v>743</v>
      </c>
      <c r="D220" s="212" t="s">
        <v>134</v>
      </c>
      <c r="E220" s="213" t="s">
        <v>1644</v>
      </c>
      <c r="F220" s="214" t="s">
        <v>1645</v>
      </c>
      <c r="G220" s="215" t="s">
        <v>208</v>
      </c>
      <c r="H220" s="216">
        <v>20.399999999999999</v>
      </c>
      <c r="I220" s="217"/>
      <c r="J220" s="218">
        <f>ROUND(I220*H220,2)</f>
        <v>0</v>
      </c>
      <c r="K220" s="214" t="s">
        <v>19</v>
      </c>
      <c r="L220" s="44"/>
      <c r="M220" s="219" t="s">
        <v>19</v>
      </c>
      <c r="N220" s="220" t="s">
        <v>48</v>
      </c>
      <c r="O220" s="84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554</v>
      </c>
      <c r="AT220" s="223" t="s">
        <v>134</v>
      </c>
      <c r="AU220" s="223" t="s">
        <v>84</v>
      </c>
      <c r="AY220" s="17" t="s">
        <v>131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84</v>
      </c>
      <c r="BK220" s="224">
        <f>ROUND(I220*H220,2)</f>
        <v>0</v>
      </c>
      <c r="BL220" s="17" t="s">
        <v>554</v>
      </c>
      <c r="BM220" s="223" t="s">
        <v>1646</v>
      </c>
    </row>
    <row r="221" s="13" customFormat="1">
      <c r="A221" s="13"/>
      <c r="B221" s="230"/>
      <c r="C221" s="231"/>
      <c r="D221" s="232" t="s">
        <v>143</v>
      </c>
      <c r="E221" s="233" t="s">
        <v>19</v>
      </c>
      <c r="F221" s="234" t="s">
        <v>1647</v>
      </c>
      <c r="G221" s="231"/>
      <c r="H221" s="235">
        <v>20.399999999999999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143</v>
      </c>
      <c r="AU221" s="241" t="s">
        <v>84</v>
      </c>
      <c r="AV221" s="13" t="s">
        <v>86</v>
      </c>
      <c r="AW221" s="13" t="s">
        <v>37</v>
      </c>
      <c r="AX221" s="13" t="s">
        <v>77</v>
      </c>
      <c r="AY221" s="241" t="s">
        <v>131</v>
      </c>
    </row>
    <row r="222" s="14" customFormat="1">
      <c r="A222" s="14"/>
      <c r="B222" s="242"/>
      <c r="C222" s="243"/>
      <c r="D222" s="232" t="s">
        <v>143</v>
      </c>
      <c r="E222" s="244" t="s">
        <v>19</v>
      </c>
      <c r="F222" s="245" t="s">
        <v>146</v>
      </c>
      <c r="G222" s="243"/>
      <c r="H222" s="246">
        <v>20.399999999999999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143</v>
      </c>
      <c r="AU222" s="252" t="s">
        <v>84</v>
      </c>
      <c r="AV222" s="14" t="s">
        <v>139</v>
      </c>
      <c r="AW222" s="14" t="s">
        <v>37</v>
      </c>
      <c r="AX222" s="14" t="s">
        <v>84</v>
      </c>
      <c r="AY222" s="252" t="s">
        <v>131</v>
      </c>
    </row>
    <row r="223" s="2" customFormat="1" ht="16.5" customHeight="1">
      <c r="A223" s="38"/>
      <c r="B223" s="39"/>
      <c r="C223" s="212" t="s">
        <v>751</v>
      </c>
      <c r="D223" s="212" t="s">
        <v>134</v>
      </c>
      <c r="E223" s="213" t="s">
        <v>1648</v>
      </c>
      <c r="F223" s="214" t="s">
        <v>1649</v>
      </c>
      <c r="G223" s="215" t="s">
        <v>238</v>
      </c>
      <c r="H223" s="216">
        <v>10.449999999999999</v>
      </c>
      <c r="I223" s="217"/>
      <c r="J223" s="218">
        <f>ROUND(I223*H223,2)</f>
        <v>0</v>
      </c>
      <c r="K223" s="214" t="s">
        <v>19</v>
      </c>
      <c r="L223" s="44"/>
      <c r="M223" s="219" t="s">
        <v>19</v>
      </c>
      <c r="N223" s="220" t="s">
        <v>48</v>
      </c>
      <c r="O223" s="84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554</v>
      </c>
      <c r="AT223" s="223" t="s">
        <v>134</v>
      </c>
      <c r="AU223" s="223" t="s">
        <v>84</v>
      </c>
      <c r="AY223" s="17" t="s">
        <v>131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84</v>
      </c>
      <c r="BK223" s="224">
        <f>ROUND(I223*H223,2)</f>
        <v>0</v>
      </c>
      <c r="BL223" s="17" t="s">
        <v>554</v>
      </c>
      <c r="BM223" s="223" t="s">
        <v>1650</v>
      </c>
    </row>
    <row r="224" s="2" customFormat="1" ht="16.5" customHeight="1">
      <c r="A224" s="38"/>
      <c r="B224" s="39"/>
      <c r="C224" s="212" t="s">
        <v>758</v>
      </c>
      <c r="D224" s="212" t="s">
        <v>134</v>
      </c>
      <c r="E224" s="213" t="s">
        <v>1651</v>
      </c>
      <c r="F224" s="214" t="s">
        <v>1652</v>
      </c>
      <c r="G224" s="215" t="s">
        <v>238</v>
      </c>
      <c r="H224" s="216">
        <v>0.95999999999999996</v>
      </c>
      <c r="I224" s="217"/>
      <c r="J224" s="218">
        <f>ROUND(I224*H224,2)</f>
        <v>0</v>
      </c>
      <c r="K224" s="214" t="s">
        <v>19</v>
      </c>
      <c r="L224" s="44"/>
      <c r="M224" s="219" t="s">
        <v>19</v>
      </c>
      <c r="N224" s="220" t="s">
        <v>48</v>
      </c>
      <c r="O224" s="84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554</v>
      </c>
      <c r="AT224" s="223" t="s">
        <v>134</v>
      </c>
      <c r="AU224" s="223" t="s">
        <v>84</v>
      </c>
      <c r="AY224" s="17" t="s">
        <v>131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84</v>
      </c>
      <c r="BK224" s="224">
        <f>ROUND(I224*H224,2)</f>
        <v>0</v>
      </c>
      <c r="BL224" s="17" t="s">
        <v>554</v>
      </c>
      <c r="BM224" s="223" t="s">
        <v>1653</v>
      </c>
    </row>
    <row r="225" s="2" customFormat="1" ht="16.5" customHeight="1">
      <c r="A225" s="38"/>
      <c r="B225" s="39"/>
      <c r="C225" s="212" t="s">
        <v>762</v>
      </c>
      <c r="D225" s="212" t="s">
        <v>134</v>
      </c>
      <c r="E225" s="213" t="s">
        <v>1654</v>
      </c>
      <c r="F225" s="214" t="s">
        <v>1655</v>
      </c>
      <c r="G225" s="215" t="s">
        <v>238</v>
      </c>
      <c r="H225" s="216">
        <v>0.28000000000000003</v>
      </c>
      <c r="I225" s="217"/>
      <c r="J225" s="218">
        <f>ROUND(I225*H225,2)</f>
        <v>0</v>
      </c>
      <c r="K225" s="214" t="s">
        <v>19</v>
      </c>
      <c r="L225" s="44"/>
      <c r="M225" s="219" t="s">
        <v>19</v>
      </c>
      <c r="N225" s="220" t="s">
        <v>48</v>
      </c>
      <c r="O225" s="84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3" t="s">
        <v>554</v>
      </c>
      <c r="AT225" s="223" t="s">
        <v>134</v>
      </c>
      <c r="AU225" s="223" t="s">
        <v>84</v>
      </c>
      <c r="AY225" s="17" t="s">
        <v>131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84</v>
      </c>
      <c r="BK225" s="224">
        <f>ROUND(I225*H225,2)</f>
        <v>0</v>
      </c>
      <c r="BL225" s="17" t="s">
        <v>554</v>
      </c>
      <c r="BM225" s="223" t="s">
        <v>1656</v>
      </c>
    </row>
    <row r="226" s="2" customFormat="1" ht="16.5" customHeight="1">
      <c r="A226" s="38"/>
      <c r="B226" s="39"/>
      <c r="C226" s="212" t="s">
        <v>766</v>
      </c>
      <c r="D226" s="212" t="s">
        <v>134</v>
      </c>
      <c r="E226" s="213" t="s">
        <v>1657</v>
      </c>
      <c r="F226" s="214" t="s">
        <v>1658</v>
      </c>
      <c r="G226" s="215" t="s">
        <v>179</v>
      </c>
      <c r="H226" s="216">
        <v>2.3999999999999999</v>
      </c>
      <c r="I226" s="217"/>
      <c r="J226" s="218">
        <f>ROUND(I226*H226,2)</f>
        <v>0</v>
      </c>
      <c r="K226" s="214" t="s">
        <v>19</v>
      </c>
      <c r="L226" s="44"/>
      <c r="M226" s="219" t="s">
        <v>19</v>
      </c>
      <c r="N226" s="220" t="s">
        <v>48</v>
      </c>
      <c r="O226" s="84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554</v>
      </c>
      <c r="AT226" s="223" t="s">
        <v>134</v>
      </c>
      <c r="AU226" s="223" t="s">
        <v>84</v>
      </c>
      <c r="AY226" s="17" t="s">
        <v>131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84</v>
      </c>
      <c r="BK226" s="224">
        <f>ROUND(I226*H226,2)</f>
        <v>0</v>
      </c>
      <c r="BL226" s="17" t="s">
        <v>554</v>
      </c>
      <c r="BM226" s="223" t="s">
        <v>1659</v>
      </c>
    </row>
    <row r="227" s="2" customFormat="1" ht="16.5" customHeight="1">
      <c r="A227" s="38"/>
      <c r="B227" s="39"/>
      <c r="C227" s="212" t="s">
        <v>772</v>
      </c>
      <c r="D227" s="212" t="s">
        <v>134</v>
      </c>
      <c r="E227" s="213" t="s">
        <v>1660</v>
      </c>
      <c r="F227" s="214" t="s">
        <v>1661</v>
      </c>
      <c r="G227" s="215" t="s">
        <v>179</v>
      </c>
      <c r="H227" s="216">
        <v>0.40000000000000002</v>
      </c>
      <c r="I227" s="217"/>
      <c r="J227" s="218">
        <f>ROUND(I227*H227,2)</f>
        <v>0</v>
      </c>
      <c r="K227" s="214" t="s">
        <v>19</v>
      </c>
      <c r="L227" s="44"/>
      <c r="M227" s="219" t="s">
        <v>19</v>
      </c>
      <c r="N227" s="220" t="s">
        <v>48</v>
      </c>
      <c r="O227" s="84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554</v>
      </c>
      <c r="AT227" s="223" t="s">
        <v>134</v>
      </c>
      <c r="AU227" s="223" t="s">
        <v>84</v>
      </c>
      <c r="AY227" s="17" t="s">
        <v>131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84</v>
      </c>
      <c r="BK227" s="224">
        <f>ROUND(I227*H227,2)</f>
        <v>0</v>
      </c>
      <c r="BL227" s="17" t="s">
        <v>554</v>
      </c>
      <c r="BM227" s="223" t="s">
        <v>1662</v>
      </c>
    </row>
    <row r="228" s="2" customFormat="1" ht="16.5" customHeight="1">
      <c r="A228" s="38"/>
      <c r="B228" s="39"/>
      <c r="C228" s="212" t="s">
        <v>779</v>
      </c>
      <c r="D228" s="212" t="s">
        <v>134</v>
      </c>
      <c r="E228" s="213" t="s">
        <v>1663</v>
      </c>
      <c r="F228" s="214" t="s">
        <v>1664</v>
      </c>
      <c r="G228" s="215" t="s">
        <v>179</v>
      </c>
      <c r="H228" s="216">
        <v>2.3999999999999999</v>
      </c>
      <c r="I228" s="217"/>
      <c r="J228" s="218">
        <f>ROUND(I228*H228,2)</f>
        <v>0</v>
      </c>
      <c r="K228" s="214" t="s">
        <v>19</v>
      </c>
      <c r="L228" s="44"/>
      <c r="M228" s="219" t="s">
        <v>19</v>
      </c>
      <c r="N228" s="220" t="s">
        <v>48</v>
      </c>
      <c r="O228" s="84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554</v>
      </c>
      <c r="AT228" s="223" t="s">
        <v>134</v>
      </c>
      <c r="AU228" s="223" t="s">
        <v>84</v>
      </c>
      <c r="AY228" s="17" t="s">
        <v>131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84</v>
      </c>
      <c r="BK228" s="224">
        <f>ROUND(I228*H228,2)</f>
        <v>0</v>
      </c>
      <c r="BL228" s="17" t="s">
        <v>554</v>
      </c>
      <c r="BM228" s="223" t="s">
        <v>1665</v>
      </c>
    </row>
    <row r="229" s="2" customFormat="1" ht="16.5" customHeight="1">
      <c r="A229" s="38"/>
      <c r="B229" s="39"/>
      <c r="C229" s="212" t="s">
        <v>784</v>
      </c>
      <c r="D229" s="212" t="s">
        <v>134</v>
      </c>
      <c r="E229" s="213" t="s">
        <v>1666</v>
      </c>
      <c r="F229" s="214" t="s">
        <v>1667</v>
      </c>
      <c r="G229" s="215" t="s">
        <v>238</v>
      </c>
      <c r="H229" s="216">
        <v>17.98</v>
      </c>
      <c r="I229" s="217"/>
      <c r="J229" s="218">
        <f>ROUND(I229*H229,2)</f>
        <v>0</v>
      </c>
      <c r="K229" s="214" t="s">
        <v>19</v>
      </c>
      <c r="L229" s="44"/>
      <c r="M229" s="219" t="s">
        <v>19</v>
      </c>
      <c r="N229" s="220" t="s">
        <v>48</v>
      </c>
      <c r="O229" s="84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554</v>
      </c>
      <c r="AT229" s="223" t="s">
        <v>134</v>
      </c>
      <c r="AU229" s="223" t="s">
        <v>84</v>
      </c>
      <c r="AY229" s="17" t="s">
        <v>131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84</v>
      </c>
      <c r="BK229" s="224">
        <f>ROUND(I229*H229,2)</f>
        <v>0</v>
      </c>
      <c r="BL229" s="17" t="s">
        <v>554</v>
      </c>
      <c r="BM229" s="223" t="s">
        <v>1668</v>
      </c>
    </row>
    <row r="230" s="2" customFormat="1" ht="16.5" customHeight="1">
      <c r="A230" s="38"/>
      <c r="B230" s="39"/>
      <c r="C230" s="212" t="s">
        <v>790</v>
      </c>
      <c r="D230" s="212" t="s">
        <v>134</v>
      </c>
      <c r="E230" s="213" t="s">
        <v>1669</v>
      </c>
      <c r="F230" s="214" t="s">
        <v>1670</v>
      </c>
      <c r="G230" s="215" t="s">
        <v>238</v>
      </c>
      <c r="H230" s="216">
        <v>17.98</v>
      </c>
      <c r="I230" s="217"/>
      <c r="J230" s="218">
        <f>ROUND(I230*H230,2)</f>
        <v>0</v>
      </c>
      <c r="K230" s="214" t="s">
        <v>19</v>
      </c>
      <c r="L230" s="44"/>
      <c r="M230" s="219" t="s">
        <v>19</v>
      </c>
      <c r="N230" s="220" t="s">
        <v>48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554</v>
      </c>
      <c r="AT230" s="223" t="s">
        <v>134</v>
      </c>
      <c r="AU230" s="223" t="s">
        <v>84</v>
      </c>
      <c r="AY230" s="17" t="s">
        <v>131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84</v>
      </c>
      <c r="BK230" s="224">
        <f>ROUND(I230*H230,2)</f>
        <v>0</v>
      </c>
      <c r="BL230" s="17" t="s">
        <v>554</v>
      </c>
      <c r="BM230" s="223" t="s">
        <v>1671</v>
      </c>
    </row>
    <row r="231" s="2" customFormat="1" ht="16.5" customHeight="1">
      <c r="A231" s="38"/>
      <c r="B231" s="39"/>
      <c r="C231" s="212" t="s">
        <v>795</v>
      </c>
      <c r="D231" s="212" t="s">
        <v>134</v>
      </c>
      <c r="E231" s="213" t="s">
        <v>1672</v>
      </c>
      <c r="F231" s="214" t="s">
        <v>1673</v>
      </c>
      <c r="G231" s="215" t="s">
        <v>208</v>
      </c>
      <c r="H231" s="216">
        <v>13</v>
      </c>
      <c r="I231" s="217"/>
      <c r="J231" s="218">
        <f>ROUND(I231*H231,2)</f>
        <v>0</v>
      </c>
      <c r="K231" s="214" t="s">
        <v>19</v>
      </c>
      <c r="L231" s="44"/>
      <c r="M231" s="219" t="s">
        <v>19</v>
      </c>
      <c r="N231" s="220" t="s">
        <v>48</v>
      </c>
      <c r="O231" s="84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3" t="s">
        <v>554</v>
      </c>
      <c r="AT231" s="223" t="s">
        <v>134</v>
      </c>
      <c r="AU231" s="223" t="s">
        <v>84</v>
      </c>
      <c r="AY231" s="17" t="s">
        <v>131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84</v>
      </c>
      <c r="BK231" s="224">
        <f>ROUND(I231*H231,2)</f>
        <v>0</v>
      </c>
      <c r="BL231" s="17" t="s">
        <v>554</v>
      </c>
      <c r="BM231" s="223" t="s">
        <v>1674</v>
      </c>
    </row>
    <row r="232" s="2" customFormat="1" ht="16.5" customHeight="1">
      <c r="A232" s="38"/>
      <c r="B232" s="39"/>
      <c r="C232" s="212" t="s">
        <v>802</v>
      </c>
      <c r="D232" s="212" t="s">
        <v>134</v>
      </c>
      <c r="E232" s="213" t="s">
        <v>1675</v>
      </c>
      <c r="F232" s="214" t="s">
        <v>1676</v>
      </c>
      <c r="G232" s="215" t="s">
        <v>208</v>
      </c>
      <c r="H232" s="216">
        <v>6</v>
      </c>
      <c r="I232" s="217"/>
      <c r="J232" s="218">
        <f>ROUND(I232*H232,2)</f>
        <v>0</v>
      </c>
      <c r="K232" s="214" t="s">
        <v>19</v>
      </c>
      <c r="L232" s="44"/>
      <c r="M232" s="219" t="s">
        <v>19</v>
      </c>
      <c r="N232" s="220" t="s">
        <v>48</v>
      </c>
      <c r="O232" s="84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554</v>
      </c>
      <c r="AT232" s="223" t="s">
        <v>134</v>
      </c>
      <c r="AU232" s="223" t="s">
        <v>84</v>
      </c>
      <c r="AY232" s="17" t="s">
        <v>131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84</v>
      </c>
      <c r="BK232" s="224">
        <f>ROUND(I232*H232,2)</f>
        <v>0</v>
      </c>
      <c r="BL232" s="17" t="s">
        <v>554</v>
      </c>
      <c r="BM232" s="223" t="s">
        <v>1677</v>
      </c>
    </row>
    <row r="233" s="2" customFormat="1" ht="16.5" customHeight="1">
      <c r="A233" s="38"/>
      <c r="B233" s="39"/>
      <c r="C233" s="212" t="s">
        <v>810</v>
      </c>
      <c r="D233" s="212" t="s">
        <v>134</v>
      </c>
      <c r="E233" s="213" t="s">
        <v>1678</v>
      </c>
      <c r="F233" s="214" t="s">
        <v>1679</v>
      </c>
      <c r="G233" s="215" t="s">
        <v>238</v>
      </c>
      <c r="H233" s="216">
        <v>0.5</v>
      </c>
      <c r="I233" s="217"/>
      <c r="J233" s="218">
        <f>ROUND(I233*H233,2)</f>
        <v>0</v>
      </c>
      <c r="K233" s="214" t="s">
        <v>19</v>
      </c>
      <c r="L233" s="44"/>
      <c r="M233" s="219" t="s">
        <v>19</v>
      </c>
      <c r="N233" s="220" t="s">
        <v>48</v>
      </c>
      <c r="O233" s="84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554</v>
      </c>
      <c r="AT233" s="223" t="s">
        <v>134</v>
      </c>
      <c r="AU233" s="223" t="s">
        <v>84</v>
      </c>
      <c r="AY233" s="17" t="s">
        <v>131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84</v>
      </c>
      <c r="BK233" s="224">
        <f>ROUND(I233*H233,2)</f>
        <v>0</v>
      </c>
      <c r="BL233" s="17" t="s">
        <v>554</v>
      </c>
      <c r="BM233" s="223" t="s">
        <v>1680</v>
      </c>
    </row>
    <row r="234" s="2" customFormat="1" ht="16.5" customHeight="1">
      <c r="A234" s="38"/>
      <c r="B234" s="39"/>
      <c r="C234" s="212" t="s">
        <v>815</v>
      </c>
      <c r="D234" s="212" t="s">
        <v>134</v>
      </c>
      <c r="E234" s="213" t="s">
        <v>1681</v>
      </c>
      <c r="F234" s="214" t="s">
        <v>1682</v>
      </c>
      <c r="G234" s="215" t="s">
        <v>238</v>
      </c>
      <c r="H234" s="216">
        <v>24.73</v>
      </c>
      <c r="I234" s="217"/>
      <c r="J234" s="218">
        <f>ROUND(I234*H234,2)</f>
        <v>0</v>
      </c>
      <c r="K234" s="214" t="s">
        <v>19</v>
      </c>
      <c r="L234" s="44"/>
      <c r="M234" s="219" t="s">
        <v>19</v>
      </c>
      <c r="N234" s="220" t="s">
        <v>48</v>
      </c>
      <c r="O234" s="84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554</v>
      </c>
      <c r="AT234" s="223" t="s">
        <v>134</v>
      </c>
      <c r="AU234" s="223" t="s">
        <v>84</v>
      </c>
      <c r="AY234" s="17" t="s">
        <v>131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84</v>
      </c>
      <c r="BK234" s="224">
        <f>ROUND(I234*H234,2)</f>
        <v>0</v>
      </c>
      <c r="BL234" s="17" t="s">
        <v>554</v>
      </c>
      <c r="BM234" s="223" t="s">
        <v>1683</v>
      </c>
    </row>
    <row r="235" s="2" customFormat="1" ht="16.5" customHeight="1">
      <c r="A235" s="38"/>
      <c r="B235" s="39"/>
      <c r="C235" s="212" t="s">
        <v>821</v>
      </c>
      <c r="D235" s="212" t="s">
        <v>134</v>
      </c>
      <c r="E235" s="213" t="s">
        <v>1684</v>
      </c>
      <c r="F235" s="214" t="s">
        <v>1685</v>
      </c>
      <c r="G235" s="215" t="s">
        <v>208</v>
      </c>
      <c r="H235" s="216">
        <v>6</v>
      </c>
      <c r="I235" s="217"/>
      <c r="J235" s="218">
        <f>ROUND(I235*H235,2)</f>
        <v>0</v>
      </c>
      <c r="K235" s="214" t="s">
        <v>19</v>
      </c>
      <c r="L235" s="44"/>
      <c r="M235" s="219" t="s">
        <v>19</v>
      </c>
      <c r="N235" s="220" t="s">
        <v>48</v>
      </c>
      <c r="O235" s="84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554</v>
      </c>
      <c r="AT235" s="223" t="s">
        <v>134</v>
      </c>
      <c r="AU235" s="223" t="s">
        <v>84</v>
      </c>
      <c r="AY235" s="17" t="s">
        <v>131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84</v>
      </c>
      <c r="BK235" s="224">
        <f>ROUND(I235*H235,2)</f>
        <v>0</v>
      </c>
      <c r="BL235" s="17" t="s">
        <v>554</v>
      </c>
      <c r="BM235" s="223" t="s">
        <v>1686</v>
      </c>
    </row>
    <row r="236" s="2" customFormat="1" ht="16.5" customHeight="1">
      <c r="A236" s="38"/>
      <c r="B236" s="39"/>
      <c r="C236" s="212" t="s">
        <v>827</v>
      </c>
      <c r="D236" s="212" t="s">
        <v>134</v>
      </c>
      <c r="E236" s="213" t="s">
        <v>1687</v>
      </c>
      <c r="F236" s="214" t="s">
        <v>1688</v>
      </c>
      <c r="G236" s="215" t="s">
        <v>208</v>
      </c>
      <c r="H236" s="216">
        <v>21</v>
      </c>
      <c r="I236" s="217"/>
      <c r="J236" s="218">
        <f>ROUND(I236*H236,2)</f>
        <v>0</v>
      </c>
      <c r="K236" s="214" t="s">
        <v>19</v>
      </c>
      <c r="L236" s="44"/>
      <c r="M236" s="219" t="s">
        <v>19</v>
      </c>
      <c r="N236" s="220" t="s">
        <v>48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554</v>
      </c>
      <c r="AT236" s="223" t="s">
        <v>134</v>
      </c>
      <c r="AU236" s="223" t="s">
        <v>84</v>
      </c>
      <c r="AY236" s="17" t="s">
        <v>131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84</v>
      </c>
      <c r="BK236" s="224">
        <f>ROUND(I236*H236,2)</f>
        <v>0</v>
      </c>
      <c r="BL236" s="17" t="s">
        <v>554</v>
      </c>
      <c r="BM236" s="223" t="s">
        <v>1689</v>
      </c>
    </row>
    <row r="237" s="13" customFormat="1">
      <c r="A237" s="13"/>
      <c r="B237" s="230"/>
      <c r="C237" s="231"/>
      <c r="D237" s="232" t="s">
        <v>143</v>
      </c>
      <c r="E237" s="233" t="s">
        <v>19</v>
      </c>
      <c r="F237" s="234" t="s">
        <v>1690</v>
      </c>
      <c r="G237" s="231"/>
      <c r="H237" s="235">
        <v>21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143</v>
      </c>
      <c r="AU237" s="241" t="s">
        <v>84</v>
      </c>
      <c r="AV237" s="13" t="s">
        <v>86</v>
      </c>
      <c r="AW237" s="13" t="s">
        <v>37</v>
      </c>
      <c r="AX237" s="13" t="s">
        <v>77</v>
      </c>
      <c r="AY237" s="241" t="s">
        <v>131</v>
      </c>
    </row>
    <row r="238" s="14" customFormat="1">
      <c r="A238" s="14"/>
      <c r="B238" s="242"/>
      <c r="C238" s="243"/>
      <c r="D238" s="232" t="s">
        <v>143</v>
      </c>
      <c r="E238" s="244" t="s">
        <v>19</v>
      </c>
      <c r="F238" s="245" t="s">
        <v>146</v>
      </c>
      <c r="G238" s="243"/>
      <c r="H238" s="246">
        <v>21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143</v>
      </c>
      <c r="AU238" s="252" t="s">
        <v>84</v>
      </c>
      <c r="AV238" s="14" t="s">
        <v>139</v>
      </c>
      <c r="AW238" s="14" t="s">
        <v>37</v>
      </c>
      <c r="AX238" s="14" t="s">
        <v>84</v>
      </c>
      <c r="AY238" s="252" t="s">
        <v>131</v>
      </c>
    </row>
    <row r="239" s="2" customFormat="1" ht="16.5" customHeight="1">
      <c r="A239" s="38"/>
      <c r="B239" s="39"/>
      <c r="C239" s="212" t="s">
        <v>832</v>
      </c>
      <c r="D239" s="212" t="s">
        <v>134</v>
      </c>
      <c r="E239" s="213" t="s">
        <v>1691</v>
      </c>
      <c r="F239" s="214" t="s">
        <v>1692</v>
      </c>
      <c r="G239" s="215" t="s">
        <v>208</v>
      </c>
      <c r="H239" s="216">
        <v>16</v>
      </c>
      <c r="I239" s="217"/>
      <c r="J239" s="218">
        <f>ROUND(I239*H239,2)</f>
        <v>0</v>
      </c>
      <c r="K239" s="214" t="s">
        <v>19</v>
      </c>
      <c r="L239" s="44"/>
      <c r="M239" s="219" t="s">
        <v>19</v>
      </c>
      <c r="N239" s="220" t="s">
        <v>48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554</v>
      </c>
      <c r="AT239" s="223" t="s">
        <v>134</v>
      </c>
      <c r="AU239" s="223" t="s">
        <v>84</v>
      </c>
      <c r="AY239" s="17" t="s">
        <v>131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84</v>
      </c>
      <c r="BK239" s="224">
        <f>ROUND(I239*H239,2)</f>
        <v>0</v>
      </c>
      <c r="BL239" s="17" t="s">
        <v>554</v>
      </c>
      <c r="BM239" s="223" t="s">
        <v>1693</v>
      </c>
    </row>
    <row r="240" s="2" customFormat="1" ht="16.5" customHeight="1">
      <c r="A240" s="38"/>
      <c r="B240" s="39"/>
      <c r="C240" s="212" t="s">
        <v>839</v>
      </c>
      <c r="D240" s="212" t="s">
        <v>134</v>
      </c>
      <c r="E240" s="213" t="s">
        <v>1694</v>
      </c>
      <c r="F240" s="214" t="s">
        <v>1695</v>
      </c>
      <c r="G240" s="215" t="s">
        <v>208</v>
      </c>
      <c r="H240" s="216">
        <v>22.050000000000001</v>
      </c>
      <c r="I240" s="217"/>
      <c r="J240" s="218">
        <f>ROUND(I240*H240,2)</f>
        <v>0</v>
      </c>
      <c r="K240" s="214" t="s">
        <v>19</v>
      </c>
      <c r="L240" s="44"/>
      <c r="M240" s="219" t="s">
        <v>19</v>
      </c>
      <c r="N240" s="220" t="s">
        <v>48</v>
      </c>
      <c r="O240" s="84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554</v>
      </c>
      <c r="AT240" s="223" t="s">
        <v>134</v>
      </c>
      <c r="AU240" s="223" t="s">
        <v>84</v>
      </c>
      <c r="AY240" s="17" t="s">
        <v>131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84</v>
      </c>
      <c r="BK240" s="224">
        <f>ROUND(I240*H240,2)</f>
        <v>0</v>
      </c>
      <c r="BL240" s="17" t="s">
        <v>554</v>
      </c>
      <c r="BM240" s="223" t="s">
        <v>1696</v>
      </c>
    </row>
    <row r="241" s="13" customFormat="1">
      <c r="A241" s="13"/>
      <c r="B241" s="230"/>
      <c r="C241" s="231"/>
      <c r="D241" s="232" t="s">
        <v>143</v>
      </c>
      <c r="E241" s="233" t="s">
        <v>19</v>
      </c>
      <c r="F241" s="234" t="s">
        <v>1697</v>
      </c>
      <c r="G241" s="231"/>
      <c r="H241" s="235">
        <v>22.050000000000001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143</v>
      </c>
      <c r="AU241" s="241" t="s">
        <v>84</v>
      </c>
      <c r="AV241" s="13" t="s">
        <v>86</v>
      </c>
      <c r="AW241" s="13" t="s">
        <v>37</v>
      </c>
      <c r="AX241" s="13" t="s">
        <v>77</v>
      </c>
      <c r="AY241" s="241" t="s">
        <v>131</v>
      </c>
    </row>
    <row r="242" s="14" customFormat="1">
      <c r="A242" s="14"/>
      <c r="B242" s="242"/>
      <c r="C242" s="243"/>
      <c r="D242" s="232" t="s">
        <v>143</v>
      </c>
      <c r="E242" s="244" t="s">
        <v>19</v>
      </c>
      <c r="F242" s="245" t="s">
        <v>146</v>
      </c>
      <c r="G242" s="243"/>
      <c r="H242" s="246">
        <v>22.050000000000001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143</v>
      </c>
      <c r="AU242" s="252" t="s">
        <v>84</v>
      </c>
      <c r="AV242" s="14" t="s">
        <v>139</v>
      </c>
      <c r="AW242" s="14" t="s">
        <v>37</v>
      </c>
      <c r="AX242" s="14" t="s">
        <v>84</v>
      </c>
      <c r="AY242" s="252" t="s">
        <v>131</v>
      </c>
    </row>
    <row r="243" s="2" customFormat="1" ht="16.5" customHeight="1">
      <c r="A243" s="38"/>
      <c r="B243" s="39"/>
      <c r="C243" s="212" t="s">
        <v>846</v>
      </c>
      <c r="D243" s="212" t="s">
        <v>134</v>
      </c>
      <c r="E243" s="213" t="s">
        <v>1698</v>
      </c>
      <c r="F243" s="214" t="s">
        <v>1699</v>
      </c>
      <c r="G243" s="215" t="s">
        <v>208</v>
      </c>
      <c r="H243" s="216">
        <v>22.050000000000001</v>
      </c>
      <c r="I243" s="217"/>
      <c r="J243" s="218">
        <f>ROUND(I243*H243,2)</f>
        <v>0</v>
      </c>
      <c r="K243" s="214" t="s">
        <v>19</v>
      </c>
      <c r="L243" s="44"/>
      <c r="M243" s="219" t="s">
        <v>19</v>
      </c>
      <c r="N243" s="220" t="s">
        <v>48</v>
      </c>
      <c r="O243" s="84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554</v>
      </c>
      <c r="AT243" s="223" t="s">
        <v>134</v>
      </c>
      <c r="AU243" s="223" t="s">
        <v>84</v>
      </c>
      <c r="AY243" s="17" t="s">
        <v>131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84</v>
      </c>
      <c r="BK243" s="224">
        <f>ROUND(I243*H243,2)</f>
        <v>0</v>
      </c>
      <c r="BL243" s="17" t="s">
        <v>554</v>
      </c>
      <c r="BM243" s="223" t="s">
        <v>1700</v>
      </c>
    </row>
    <row r="244" s="2" customFormat="1" ht="16.5" customHeight="1">
      <c r="A244" s="38"/>
      <c r="B244" s="39"/>
      <c r="C244" s="212" t="s">
        <v>854</v>
      </c>
      <c r="D244" s="212" t="s">
        <v>134</v>
      </c>
      <c r="E244" s="213" t="s">
        <v>1701</v>
      </c>
      <c r="F244" s="214" t="s">
        <v>1702</v>
      </c>
      <c r="G244" s="215" t="s">
        <v>208</v>
      </c>
      <c r="H244" s="216">
        <v>6.2999999999999998</v>
      </c>
      <c r="I244" s="217"/>
      <c r="J244" s="218">
        <f>ROUND(I244*H244,2)</f>
        <v>0</v>
      </c>
      <c r="K244" s="214" t="s">
        <v>19</v>
      </c>
      <c r="L244" s="44"/>
      <c r="M244" s="219" t="s">
        <v>19</v>
      </c>
      <c r="N244" s="220" t="s">
        <v>48</v>
      </c>
      <c r="O244" s="84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3" t="s">
        <v>554</v>
      </c>
      <c r="AT244" s="223" t="s">
        <v>134</v>
      </c>
      <c r="AU244" s="223" t="s">
        <v>84</v>
      </c>
      <c r="AY244" s="17" t="s">
        <v>131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84</v>
      </c>
      <c r="BK244" s="224">
        <f>ROUND(I244*H244,2)</f>
        <v>0</v>
      </c>
      <c r="BL244" s="17" t="s">
        <v>554</v>
      </c>
      <c r="BM244" s="223" t="s">
        <v>1703</v>
      </c>
    </row>
    <row r="245" s="13" customFormat="1">
      <c r="A245" s="13"/>
      <c r="B245" s="230"/>
      <c r="C245" s="231"/>
      <c r="D245" s="232" t="s">
        <v>143</v>
      </c>
      <c r="E245" s="233" t="s">
        <v>19</v>
      </c>
      <c r="F245" s="234" t="s">
        <v>1704</v>
      </c>
      <c r="G245" s="231"/>
      <c r="H245" s="235">
        <v>6.2999999999999998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143</v>
      </c>
      <c r="AU245" s="241" t="s">
        <v>84</v>
      </c>
      <c r="AV245" s="13" t="s">
        <v>86</v>
      </c>
      <c r="AW245" s="13" t="s">
        <v>37</v>
      </c>
      <c r="AX245" s="13" t="s">
        <v>77</v>
      </c>
      <c r="AY245" s="241" t="s">
        <v>131</v>
      </c>
    </row>
    <row r="246" s="14" customFormat="1">
      <c r="A246" s="14"/>
      <c r="B246" s="242"/>
      <c r="C246" s="243"/>
      <c r="D246" s="232" t="s">
        <v>143</v>
      </c>
      <c r="E246" s="244" t="s">
        <v>19</v>
      </c>
      <c r="F246" s="245" t="s">
        <v>146</v>
      </c>
      <c r="G246" s="243"/>
      <c r="H246" s="246">
        <v>6.2999999999999998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143</v>
      </c>
      <c r="AU246" s="252" t="s">
        <v>84</v>
      </c>
      <c r="AV246" s="14" t="s">
        <v>139</v>
      </c>
      <c r="AW246" s="14" t="s">
        <v>37</v>
      </c>
      <c r="AX246" s="14" t="s">
        <v>84</v>
      </c>
      <c r="AY246" s="252" t="s">
        <v>131</v>
      </c>
    </row>
    <row r="247" s="2" customFormat="1" ht="16.5" customHeight="1">
      <c r="A247" s="38"/>
      <c r="B247" s="39"/>
      <c r="C247" s="212" t="s">
        <v>860</v>
      </c>
      <c r="D247" s="212" t="s">
        <v>134</v>
      </c>
      <c r="E247" s="213" t="s">
        <v>1705</v>
      </c>
      <c r="F247" s="214" t="s">
        <v>1706</v>
      </c>
      <c r="G247" s="215" t="s">
        <v>238</v>
      </c>
      <c r="H247" s="216">
        <v>17.98</v>
      </c>
      <c r="I247" s="217"/>
      <c r="J247" s="218">
        <f>ROUND(I247*H247,2)</f>
        <v>0</v>
      </c>
      <c r="K247" s="214" t="s">
        <v>19</v>
      </c>
      <c r="L247" s="44"/>
      <c r="M247" s="219" t="s">
        <v>19</v>
      </c>
      <c r="N247" s="220" t="s">
        <v>48</v>
      </c>
      <c r="O247" s="84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554</v>
      </c>
      <c r="AT247" s="223" t="s">
        <v>134</v>
      </c>
      <c r="AU247" s="223" t="s">
        <v>84</v>
      </c>
      <c r="AY247" s="17" t="s">
        <v>131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84</v>
      </c>
      <c r="BK247" s="224">
        <f>ROUND(I247*H247,2)</f>
        <v>0</v>
      </c>
      <c r="BL247" s="17" t="s">
        <v>554</v>
      </c>
      <c r="BM247" s="223" t="s">
        <v>1707</v>
      </c>
    </row>
    <row r="248" s="2" customFormat="1" ht="16.5" customHeight="1">
      <c r="A248" s="38"/>
      <c r="B248" s="39"/>
      <c r="C248" s="212" t="s">
        <v>866</v>
      </c>
      <c r="D248" s="212" t="s">
        <v>134</v>
      </c>
      <c r="E248" s="213" t="s">
        <v>1708</v>
      </c>
      <c r="F248" s="214" t="s">
        <v>1709</v>
      </c>
      <c r="G248" s="215" t="s">
        <v>238</v>
      </c>
      <c r="H248" s="216">
        <v>161.81999999999999</v>
      </c>
      <c r="I248" s="217"/>
      <c r="J248" s="218">
        <f>ROUND(I248*H248,2)</f>
        <v>0</v>
      </c>
      <c r="K248" s="214" t="s">
        <v>19</v>
      </c>
      <c r="L248" s="44"/>
      <c r="M248" s="219" t="s">
        <v>19</v>
      </c>
      <c r="N248" s="220" t="s">
        <v>48</v>
      </c>
      <c r="O248" s="84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3" t="s">
        <v>554</v>
      </c>
      <c r="AT248" s="223" t="s">
        <v>134</v>
      </c>
      <c r="AU248" s="223" t="s">
        <v>84</v>
      </c>
      <c r="AY248" s="17" t="s">
        <v>131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7" t="s">
        <v>84</v>
      </c>
      <c r="BK248" s="224">
        <f>ROUND(I248*H248,2)</f>
        <v>0</v>
      </c>
      <c r="BL248" s="17" t="s">
        <v>554</v>
      </c>
      <c r="BM248" s="223" t="s">
        <v>1710</v>
      </c>
    </row>
    <row r="249" s="13" customFormat="1">
      <c r="A249" s="13"/>
      <c r="B249" s="230"/>
      <c r="C249" s="231"/>
      <c r="D249" s="232" t="s">
        <v>143</v>
      </c>
      <c r="E249" s="233" t="s">
        <v>19</v>
      </c>
      <c r="F249" s="234" t="s">
        <v>1711</v>
      </c>
      <c r="G249" s="231"/>
      <c r="H249" s="235">
        <v>161.81999999999999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143</v>
      </c>
      <c r="AU249" s="241" t="s">
        <v>84</v>
      </c>
      <c r="AV249" s="13" t="s">
        <v>86</v>
      </c>
      <c r="AW249" s="13" t="s">
        <v>37</v>
      </c>
      <c r="AX249" s="13" t="s">
        <v>77</v>
      </c>
      <c r="AY249" s="241" t="s">
        <v>131</v>
      </c>
    </row>
    <row r="250" s="14" customFormat="1">
      <c r="A250" s="14"/>
      <c r="B250" s="242"/>
      <c r="C250" s="243"/>
      <c r="D250" s="232" t="s">
        <v>143</v>
      </c>
      <c r="E250" s="244" t="s">
        <v>19</v>
      </c>
      <c r="F250" s="245" t="s">
        <v>146</v>
      </c>
      <c r="G250" s="243"/>
      <c r="H250" s="246">
        <v>161.81999999999999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143</v>
      </c>
      <c r="AU250" s="252" t="s">
        <v>84</v>
      </c>
      <c r="AV250" s="14" t="s">
        <v>139</v>
      </c>
      <c r="AW250" s="14" t="s">
        <v>37</v>
      </c>
      <c r="AX250" s="14" t="s">
        <v>84</v>
      </c>
      <c r="AY250" s="252" t="s">
        <v>131</v>
      </c>
    </row>
    <row r="251" s="2" customFormat="1" ht="16.5" customHeight="1">
      <c r="A251" s="38"/>
      <c r="B251" s="39"/>
      <c r="C251" s="212" t="s">
        <v>871</v>
      </c>
      <c r="D251" s="212" t="s">
        <v>134</v>
      </c>
      <c r="E251" s="213" t="s">
        <v>1712</v>
      </c>
      <c r="F251" s="214" t="s">
        <v>1713</v>
      </c>
      <c r="G251" s="215" t="s">
        <v>238</v>
      </c>
      <c r="H251" s="216">
        <v>4.5</v>
      </c>
      <c r="I251" s="217"/>
      <c r="J251" s="218">
        <f>ROUND(I251*H251,2)</f>
        <v>0</v>
      </c>
      <c r="K251" s="214" t="s">
        <v>19</v>
      </c>
      <c r="L251" s="44"/>
      <c r="M251" s="219" t="s">
        <v>19</v>
      </c>
      <c r="N251" s="220" t="s">
        <v>48</v>
      </c>
      <c r="O251" s="84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554</v>
      </c>
      <c r="AT251" s="223" t="s">
        <v>134</v>
      </c>
      <c r="AU251" s="223" t="s">
        <v>84</v>
      </c>
      <c r="AY251" s="17" t="s">
        <v>131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84</v>
      </c>
      <c r="BK251" s="224">
        <f>ROUND(I251*H251,2)</f>
        <v>0</v>
      </c>
      <c r="BL251" s="17" t="s">
        <v>554</v>
      </c>
      <c r="BM251" s="223" t="s">
        <v>1714</v>
      </c>
    </row>
    <row r="252" s="13" customFormat="1">
      <c r="A252" s="13"/>
      <c r="B252" s="230"/>
      <c r="C252" s="231"/>
      <c r="D252" s="232" t="s">
        <v>143</v>
      </c>
      <c r="E252" s="233" t="s">
        <v>19</v>
      </c>
      <c r="F252" s="234" t="s">
        <v>1715</v>
      </c>
      <c r="G252" s="231"/>
      <c r="H252" s="235">
        <v>4.5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143</v>
      </c>
      <c r="AU252" s="241" t="s">
        <v>84</v>
      </c>
      <c r="AV252" s="13" t="s">
        <v>86</v>
      </c>
      <c r="AW252" s="13" t="s">
        <v>37</v>
      </c>
      <c r="AX252" s="13" t="s">
        <v>77</v>
      </c>
      <c r="AY252" s="241" t="s">
        <v>131</v>
      </c>
    </row>
    <row r="253" s="14" customFormat="1">
      <c r="A253" s="14"/>
      <c r="B253" s="242"/>
      <c r="C253" s="243"/>
      <c r="D253" s="232" t="s">
        <v>143</v>
      </c>
      <c r="E253" s="244" t="s">
        <v>19</v>
      </c>
      <c r="F253" s="245" t="s">
        <v>146</v>
      </c>
      <c r="G253" s="243"/>
      <c r="H253" s="246">
        <v>4.5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143</v>
      </c>
      <c r="AU253" s="252" t="s">
        <v>84</v>
      </c>
      <c r="AV253" s="14" t="s">
        <v>139</v>
      </c>
      <c r="AW253" s="14" t="s">
        <v>37</v>
      </c>
      <c r="AX253" s="14" t="s">
        <v>84</v>
      </c>
      <c r="AY253" s="252" t="s">
        <v>131</v>
      </c>
    </row>
    <row r="254" s="2" customFormat="1" ht="16.5" customHeight="1">
      <c r="A254" s="38"/>
      <c r="B254" s="39"/>
      <c r="C254" s="212" t="s">
        <v>875</v>
      </c>
      <c r="D254" s="212" t="s">
        <v>134</v>
      </c>
      <c r="E254" s="213" t="s">
        <v>1716</v>
      </c>
      <c r="F254" s="214" t="s">
        <v>1717</v>
      </c>
      <c r="G254" s="215" t="s">
        <v>179</v>
      </c>
      <c r="H254" s="216">
        <v>18</v>
      </c>
      <c r="I254" s="217"/>
      <c r="J254" s="218">
        <f>ROUND(I254*H254,2)</f>
        <v>0</v>
      </c>
      <c r="K254" s="214" t="s">
        <v>19</v>
      </c>
      <c r="L254" s="44"/>
      <c r="M254" s="219" t="s">
        <v>19</v>
      </c>
      <c r="N254" s="220" t="s">
        <v>48</v>
      </c>
      <c r="O254" s="84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3" t="s">
        <v>554</v>
      </c>
      <c r="AT254" s="223" t="s">
        <v>134</v>
      </c>
      <c r="AU254" s="223" t="s">
        <v>84</v>
      </c>
      <c r="AY254" s="17" t="s">
        <v>131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84</v>
      </c>
      <c r="BK254" s="224">
        <f>ROUND(I254*H254,2)</f>
        <v>0</v>
      </c>
      <c r="BL254" s="17" t="s">
        <v>554</v>
      </c>
      <c r="BM254" s="223" t="s">
        <v>1718</v>
      </c>
    </row>
    <row r="255" s="2" customFormat="1" ht="16.5" customHeight="1">
      <c r="A255" s="38"/>
      <c r="B255" s="39"/>
      <c r="C255" s="212" t="s">
        <v>879</v>
      </c>
      <c r="D255" s="212" t="s">
        <v>134</v>
      </c>
      <c r="E255" s="213" t="s">
        <v>1719</v>
      </c>
      <c r="F255" s="214" t="s">
        <v>1720</v>
      </c>
      <c r="G255" s="215" t="s">
        <v>179</v>
      </c>
      <c r="H255" s="216">
        <v>10.800000000000001</v>
      </c>
      <c r="I255" s="217"/>
      <c r="J255" s="218">
        <f>ROUND(I255*H255,2)</f>
        <v>0</v>
      </c>
      <c r="K255" s="214" t="s">
        <v>19</v>
      </c>
      <c r="L255" s="44"/>
      <c r="M255" s="219" t="s">
        <v>19</v>
      </c>
      <c r="N255" s="220" t="s">
        <v>48</v>
      </c>
      <c r="O255" s="84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554</v>
      </c>
      <c r="AT255" s="223" t="s">
        <v>134</v>
      </c>
      <c r="AU255" s="223" t="s">
        <v>84</v>
      </c>
      <c r="AY255" s="17" t="s">
        <v>131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84</v>
      </c>
      <c r="BK255" s="224">
        <f>ROUND(I255*H255,2)</f>
        <v>0</v>
      </c>
      <c r="BL255" s="17" t="s">
        <v>554</v>
      </c>
      <c r="BM255" s="223" t="s">
        <v>1721</v>
      </c>
    </row>
    <row r="256" s="2" customFormat="1" ht="21.75" customHeight="1">
      <c r="A256" s="38"/>
      <c r="B256" s="39"/>
      <c r="C256" s="212" t="s">
        <v>883</v>
      </c>
      <c r="D256" s="212" t="s">
        <v>134</v>
      </c>
      <c r="E256" s="213" t="s">
        <v>1722</v>
      </c>
      <c r="F256" s="214" t="s">
        <v>1723</v>
      </c>
      <c r="G256" s="215" t="s">
        <v>179</v>
      </c>
      <c r="H256" s="216">
        <v>16.800000000000001</v>
      </c>
      <c r="I256" s="217"/>
      <c r="J256" s="218">
        <f>ROUND(I256*H256,2)</f>
        <v>0</v>
      </c>
      <c r="K256" s="214" t="s">
        <v>19</v>
      </c>
      <c r="L256" s="44"/>
      <c r="M256" s="219" t="s">
        <v>19</v>
      </c>
      <c r="N256" s="220" t="s">
        <v>48</v>
      </c>
      <c r="O256" s="84"/>
      <c r="P256" s="221">
        <f>O256*H256</f>
        <v>0</v>
      </c>
      <c r="Q256" s="221">
        <v>0</v>
      </c>
      <c r="R256" s="221">
        <f>Q256*H256</f>
        <v>0</v>
      </c>
      <c r="S256" s="221">
        <v>0</v>
      </c>
      <c r="T256" s="22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3" t="s">
        <v>554</v>
      </c>
      <c r="AT256" s="223" t="s">
        <v>134</v>
      </c>
      <c r="AU256" s="223" t="s">
        <v>84</v>
      </c>
      <c r="AY256" s="17" t="s">
        <v>131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7" t="s">
        <v>84</v>
      </c>
      <c r="BK256" s="224">
        <f>ROUND(I256*H256,2)</f>
        <v>0</v>
      </c>
      <c r="BL256" s="17" t="s">
        <v>554</v>
      </c>
      <c r="BM256" s="223" t="s">
        <v>1724</v>
      </c>
    </row>
    <row r="257" s="2" customFormat="1" ht="21.75" customHeight="1">
      <c r="A257" s="38"/>
      <c r="B257" s="39"/>
      <c r="C257" s="212" t="s">
        <v>887</v>
      </c>
      <c r="D257" s="212" t="s">
        <v>134</v>
      </c>
      <c r="E257" s="213" t="s">
        <v>1725</v>
      </c>
      <c r="F257" s="214" t="s">
        <v>1726</v>
      </c>
      <c r="G257" s="215" t="s">
        <v>179</v>
      </c>
      <c r="H257" s="216">
        <v>8.4000000000000004</v>
      </c>
      <c r="I257" s="217"/>
      <c r="J257" s="218">
        <f>ROUND(I257*H257,2)</f>
        <v>0</v>
      </c>
      <c r="K257" s="214" t="s">
        <v>19</v>
      </c>
      <c r="L257" s="44"/>
      <c r="M257" s="219" t="s">
        <v>19</v>
      </c>
      <c r="N257" s="220" t="s">
        <v>48</v>
      </c>
      <c r="O257" s="84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554</v>
      </c>
      <c r="AT257" s="223" t="s">
        <v>134</v>
      </c>
      <c r="AU257" s="223" t="s">
        <v>84</v>
      </c>
      <c r="AY257" s="17" t="s">
        <v>131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84</v>
      </c>
      <c r="BK257" s="224">
        <f>ROUND(I257*H257,2)</f>
        <v>0</v>
      </c>
      <c r="BL257" s="17" t="s">
        <v>554</v>
      </c>
      <c r="BM257" s="223" t="s">
        <v>1727</v>
      </c>
    </row>
    <row r="258" s="2" customFormat="1" ht="16.5" customHeight="1">
      <c r="A258" s="38"/>
      <c r="B258" s="39"/>
      <c r="C258" s="212" t="s">
        <v>892</v>
      </c>
      <c r="D258" s="212" t="s">
        <v>134</v>
      </c>
      <c r="E258" s="213" t="s">
        <v>1728</v>
      </c>
      <c r="F258" s="214" t="s">
        <v>1729</v>
      </c>
      <c r="G258" s="215" t="s">
        <v>179</v>
      </c>
      <c r="H258" s="216">
        <v>9.5999999999999996</v>
      </c>
      <c r="I258" s="217"/>
      <c r="J258" s="218">
        <f>ROUND(I258*H258,2)</f>
        <v>0</v>
      </c>
      <c r="K258" s="214" t="s">
        <v>19</v>
      </c>
      <c r="L258" s="44"/>
      <c r="M258" s="219" t="s">
        <v>19</v>
      </c>
      <c r="N258" s="220" t="s">
        <v>48</v>
      </c>
      <c r="O258" s="84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554</v>
      </c>
      <c r="AT258" s="223" t="s">
        <v>134</v>
      </c>
      <c r="AU258" s="223" t="s">
        <v>84</v>
      </c>
      <c r="AY258" s="17" t="s">
        <v>131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84</v>
      </c>
      <c r="BK258" s="224">
        <f>ROUND(I258*H258,2)</f>
        <v>0</v>
      </c>
      <c r="BL258" s="17" t="s">
        <v>554</v>
      </c>
      <c r="BM258" s="223" t="s">
        <v>1730</v>
      </c>
    </row>
    <row r="259" s="2" customFormat="1" ht="16.5" customHeight="1">
      <c r="A259" s="38"/>
      <c r="B259" s="39"/>
      <c r="C259" s="212" t="s">
        <v>896</v>
      </c>
      <c r="D259" s="212" t="s">
        <v>134</v>
      </c>
      <c r="E259" s="213" t="s">
        <v>1731</v>
      </c>
      <c r="F259" s="214" t="s">
        <v>1732</v>
      </c>
      <c r="G259" s="215" t="s">
        <v>179</v>
      </c>
      <c r="H259" s="216">
        <v>9.5999999999999996</v>
      </c>
      <c r="I259" s="217"/>
      <c r="J259" s="218">
        <f>ROUND(I259*H259,2)</f>
        <v>0</v>
      </c>
      <c r="K259" s="214" t="s">
        <v>19</v>
      </c>
      <c r="L259" s="44"/>
      <c r="M259" s="219" t="s">
        <v>19</v>
      </c>
      <c r="N259" s="220" t="s">
        <v>48</v>
      </c>
      <c r="O259" s="84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3" t="s">
        <v>554</v>
      </c>
      <c r="AT259" s="223" t="s">
        <v>134</v>
      </c>
      <c r="AU259" s="223" t="s">
        <v>84</v>
      </c>
      <c r="AY259" s="17" t="s">
        <v>131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84</v>
      </c>
      <c r="BK259" s="224">
        <f>ROUND(I259*H259,2)</f>
        <v>0</v>
      </c>
      <c r="BL259" s="17" t="s">
        <v>554</v>
      </c>
      <c r="BM259" s="223" t="s">
        <v>1733</v>
      </c>
    </row>
    <row r="260" s="2" customFormat="1" ht="16.5" customHeight="1">
      <c r="A260" s="38"/>
      <c r="B260" s="39"/>
      <c r="C260" s="212" t="s">
        <v>901</v>
      </c>
      <c r="D260" s="212" t="s">
        <v>134</v>
      </c>
      <c r="E260" s="213" t="s">
        <v>1734</v>
      </c>
      <c r="F260" s="214" t="s">
        <v>1735</v>
      </c>
      <c r="G260" s="215" t="s">
        <v>208</v>
      </c>
      <c r="H260" s="216">
        <v>2</v>
      </c>
      <c r="I260" s="217"/>
      <c r="J260" s="218">
        <f>ROUND(I260*H260,2)</f>
        <v>0</v>
      </c>
      <c r="K260" s="214" t="s">
        <v>19</v>
      </c>
      <c r="L260" s="44"/>
      <c r="M260" s="219" t="s">
        <v>19</v>
      </c>
      <c r="N260" s="220" t="s">
        <v>48</v>
      </c>
      <c r="O260" s="84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3" t="s">
        <v>554</v>
      </c>
      <c r="AT260" s="223" t="s">
        <v>134</v>
      </c>
      <c r="AU260" s="223" t="s">
        <v>84</v>
      </c>
      <c r="AY260" s="17" t="s">
        <v>131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7" t="s">
        <v>84</v>
      </c>
      <c r="BK260" s="224">
        <f>ROUND(I260*H260,2)</f>
        <v>0</v>
      </c>
      <c r="BL260" s="17" t="s">
        <v>554</v>
      </c>
      <c r="BM260" s="223" t="s">
        <v>1736</v>
      </c>
    </row>
    <row r="261" s="2" customFormat="1" ht="16.5" customHeight="1">
      <c r="A261" s="38"/>
      <c r="B261" s="39"/>
      <c r="C261" s="212" t="s">
        <v>905</v>
      </c>
      <c r="D261" s="212" t="s">
        <v>134</v>
      </c>
      <c r="E261" s="213" t="s">
        <v>1737</v>
      </c>
      <c r="F261" s="214" t="s">
        <v>1738</v>
      </c>
      <c r="G261" s="215" t="s">
        <v>208</v>
      </c>
      <c r="H261" s="216">
        <v>2</v>
      </c>
      <c r="I261" s="217"/>
      <c r="J261" s="218">
        <f>ROUND(I261*H261,2)</f>
        <v>0</v>
      </c>
      <c r="K261" s="214" t="s">
        <v>19</v>
      </c>
      <c r="L261" s="44"/>
      <c r="M261" s="219" t="s">
        <v>19</v>
      </c>
      <c r="N261" s="220" t="s">
        <v>48</v>
      </c>
      <c r="O261" s="84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554</v>
      </c>
      <c r="AT261" s="223" t="s">
        <v>134</v>
      </c>
      <c r="AU261" s="223" t="s">
        <v>84</v>
      </c>
      <c r="AY261" s="17" t="s">
        <v>131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84</v>
      </c>
      <c r="BK261" s="224">
        <f>ROUND(I261*H261,2)</f>
        <v>0</v>
      </c>
      <c r="BL261" s="17" t="s">
        <v>554</v>
      </c>
      <c r="BM261" s="223" t="s">
        <v>1739</v>
      </c>
    </row>
    <row r="262" s="2" customFormat="1" ht="16.5" customHeight="1">
      <c r="A262" s="38"/>
      <c r="B262" s="39"/>
      <c r="C262" s="212" t="s">
        <v>910</v>
      </c>
      <c r="D262" s="212" t="s">
        <v>134</v>
      </c>
      <c r="E262" s="213" t="s">
        <v>1740</v>
      </c>
      <c r="F262" s="214" t="s">
        <v>1741</v>
      </c>
      <c r="G262" s="215" t="s">
        <v>179</v>
      </c>
      <c r="H262" s="216">
        <v>8.4000000000000004</v>
      </c>
      <c r="I262" s="217"/>
      <c r="J262" s="218">
        <f>ROUND(I262*H262,2)</f>
        <v>0</v>
      </c>
      <c r="K262" s="214" t="s">
        <v>19</v>
      </c>
      <c r="L262" s="44"/>
      <c r="M262" s="219" t="s">
        <v>19</v>
      </c>
      <c r="N262" s="220" t="s">
        <v>48</v>
      </c>
      <c r="O262" s="84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554</v>
      </c>
      <c r="AT262" s="223" t="s">
        <v>134</v>
      </c>
      <c r="AU262" s="223" t="s">
        <v>84</v>
      </c>
      <c r="AY262" s="17" t="s">
        <v>131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84</v>
      </c>
      <c r="BK262" s="224">
        <f>ROUND(I262*H262,2)</f>
        <v>0</v>
      </c>
      <c r="BL262" s="17" t="s">
        <v>554</v>
      </c>
      <c r="BM262" s="223" t="s">
        <v>1742</v>
      </c>
    </row>
    <row r="263" s="2" customFormat="1" ht="16.5" customHeight="1">
      <c r="A263" s="38"/>
      <c r="B263" s="39"/>
      <c r="C263" s="212" t="s">
        <v>914</v>
      </c>
      <c r="D263" s="212" t="s">
        <v>134</v>
      </c>
      <c r="E263" s="213" t="s">
        <v>1743</v>
      </c>
      <c r="F263" s="214" t="s">
        <v>1744</v>
      </c>
      <c r="G263" s="215" t="s">
        <v>137</v>
      </c>
      <c r="H263" s="216">
        <v>1</v>
      </c>
      <c r="I263" s="217"/>
      <c r="J263" s="218">
        <f>ROUND(I263*H263,2)</f>
        <v>0</v>
      </c>
      <c r="K263" s="214" t="s">
        <v>19</v>
      </c>
      <c r="L263" s="44"/>
      <c r="M263" s="219" t="s">
        <v>19</v>
      </c>
      <c r="N263" s="220" t="s">
        <v>48</v>
      </c>
      <c r="O263" s="84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3" t="s">
        <v>554</v>
      </c>
      <c r="AT263" s="223" t="s">
        <v>134</v>
      </c>
      <c r="AU263" s="223" t="s">
        <v>84</v>
      </c>
      <c r="AY263" s="17" t="s">
        <v>131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84</v>
      </c>
      <c r="BK263" s="224">
        <f>ROUND(I263*H263,2)</f>
        <v>0</v>
      </c>
      <c r="BL263" s="17" t="s">
        <v>554</v>
      </c>
      <c r="BM263" s="223" t="s">
        <v>1745</v>
      </c>
    </row>
    <row r="264" s="2" customFormat="1" ht="16.5" customHeight="1">
      <c r="A264" s="38"/>
      <c r="B264" s="39"/>
      <c r="C264" s="212" t="s">
        <v>919</v>
      </c>
      <c r="D264" s="212" t="s">
        <v>134</v>
      </c>
      <c r="E264" s="213" t="s">
        <v>1746</v>
      </c>
      <c r="F264" s="214" t="s">
        <v>1747</v>
      </c>
      <c r="G264" s="215" t="s">
        <v>1469</v>
      </c>
      <c r="H264" s="277"/>
      <c r="I264" s="217"/>
      <c r="J264" s="218">
        <f>ROUND(I264*H264,2)</f>
        <v>0</v>
      </c>
      <c r="K264" s="214" t="s">
        <v>19</v>
      </c>
      <c r="L264" s="44"/>
      <c r="M264" s="219" t="s">
        <v>19</v>
      </c>
      <c r="N264" s="220" t="s">
        <v>48</v>
      </c>
      <c r="O264" s="84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3" t="s">
        <v>554</v>
      </c>
      <c r="AT264" s="223" t="s">
        <v>134</v>
      </c>
      <c r="AU264" s="223" t="s">
        <v>84</v>
      </c>
      <c r="AY264" s="17" t="s">
        <v>131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7" t="s">
        <v>84</v>
      </c>
      <c r="BK264" s="224">
        <f>ROUND(I264*H264,2)</f>
        <v>0</v>
      </c>
      <c r="BL264" s="17" t="s">
        <v>554</v>
      </c>
      <c r="BM264" s="223" t="s">
        <v>1748</v>
      </c>
    </row>
    <row r="265" s="2" customFormat="1" ht="16.5" customHeight="1">
      <c r="A265" s="38"/>
      <c r="B265" s="39"/>
      <c r="C265" s="212" t="s">
        <v>923</v>
      </c>
      <c r="D265" s="212" t="s">
        <v>134</v>
      </c>
      <c r="E265" s="213" t="s">
        <v>1749</v>
      </c>
      <c r="F265" s="214" t="s">
        <v>1468</v>
      </c>
      <c r="G265" s="215" t="s">
        <v>1469</v>
      </c>
      <c r="H265" s="277"/>
      <c r="I265" s="217"/>
      <c r="J265" s="218">
        <f>ROUND(I265*H265,2)</f>
        <v>0</v>
      </c>
      <c r="K265" s="214" t="s">
        <v>19</v>
      </c>
      <c r="L265" s="44"/>
      <c r="M265" s="279" t="s">
        <v>19</v>
      </c>
      <c r="N265" s="280" t="s">
        <v>48</v>
      </c>
      <c r="O265" s="281"/>
      <c r="P265" s="282">
        <f>O265*H265</f>
        <v>0</v>
      </c>
      <c r="Q265" s="282">
        <v>0</v>
      </c>
      <c r="R265" s="282">
        <f>Q265*H265</f>
        <v>0</v>
      </c>
      <c r="S265" s="282">
        <v>0</v>
      </c>
      <c r="T265" s="28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554</v>
      </c>
      <c r="AT265" s="223" t="s">
        <v>134</v>
      </c>
      <c r="AU265" s="223" t="s">
        <v>84</v>
      </c>
      <c r="AY265" s="17" t="s">
        <v>131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84</v>
      </c>
      <c r="BK265" s="224">
        <f>ROUND(I265*H265,2)</f>
        <v>0</v>
      </c>
      <c r="BL265" s="17" t="s">
        <v>554</v>
      </c>
      <c r="BM265" s="223" t="s">
        <v>1750</v>
      </c>
    </row>
    <row r="266" s="2" customFormat="1" ht="6.96" customHeight="1">
      <c r="A266" s="38"/>
      <c r="B266" s="59"/>
      <c r="C266" s="60"/>
      <c r="D266" s="60"/>
      <c r="E266" s="60"/>
      <c r="F266" s="60"/>
      <c r="G266" s="60"/>
      <c r="H266" s="60"/>
      <c r="I266" s="60"/>
      <c r="J266" s="60"/>
      <c r="K266" s="60"/>
      <c r="L266" s="44"/>
      <c r="M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</sheetData>
  <sheetProtection sheet="1" autoFilter="0" formatColumns="0" formatRows="0" objects="1" scenarios="1" spinCount="100000" saltValue="/YD6PpBfY/oK2uZZeX3cEkWbBHSPcBweI8wD5ztd8CwezkI414M3fsm6otmPdfmqx7L/eW0S7I2n5HI8i/48Pg==" hashValue="YoT0NXbF4U0C3CLxHySTeLNdDAsyXV3F1RqjTM3YgdkEvdt7ByMog2vL0/3D1i2NdF5mxgheNETBe9DnlAxhBA==" algorithmName="SHA-512" password="CC35"/>
  <autoFilter ref="C87:K2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86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26.25" customHeight="1">
      <c r="B7" s="20"/>
      <c r="E7" s="143" t="str">
        <f>'Rekapitulace stavby'!K6</f>
        <v xml:space="preserve">Rekonstrukce inženýrských sítí Temenice,  Změna stavby před dokončením se týká objektu SO 202 mostní objekty, propustky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1751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6. 2. 2022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30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31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33</v>
      </c>
      <c r="E22" s="38"/>
      <c r="F22" s="38"/>
      <c r="G22" s="38"/>
      <c r="H22" s="38"/>
      <c r="I22" s="142" t="s">
        <v>26</v>
      </c>
      <c r="J22" s="133" t="s">
        <v>34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35</v>
      </c>
      <c r="F23" s="38"/>
      <c r="G23" s="38"/>
      <c r="H23" s="38"/>
      <c r="I23" s="142" t="s">
        <v>29</v>
      </c>
      <c r="J23" s="133" t="s">
        <v>36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26</v>
      </c>
      <c r="J25" s="133" t="s">
        <v>39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109</v>
      </c>
      <c r="F26" s="38"/>
      <c r="G26" s="38"/>
      <c r="H26" s="38"/>
      <c r="I26" s="142" t="s">
        <v>29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41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43</v>
      </c>
      <c r="E32" s="38"/>
      <c r="F32" s="38"/>
      <c r="G32" s="38"/>
      <c r="H32" s="38"/>
      <c r="I32" s="38"/>
      <c r="J32" s="153">
        <f>ROUND(J90,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45</v>
      </c>
      <c r="G34" s="38"/>
      <c r="H34" s="38"/>
      <c r="I34" s="154" t="s">
        <v>44</v>
      </c>
      <c r="J34" s="154" t="s">
        <v>46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47</v>
      </c>
      <c r="E35" s="142" t="s">
        <v>48</v>
      </c>
      <c r="F35" s="156">
        <f>ROUND((SUM(BE90:BE126)),  2)</f>
        <v>0</v>
      </c>
      <c r="G35" s="38"/>
      <c r="H35" s="38"/>
      <c r="I35" s="157">
        <v>0.20999999999999999</v>
      </c>
      <c r="J35" s="156">
        <f>ROUND(((SUM(BE90:BE126))*I35),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49</v>
      </c>
      <c r="F36" s="156">
        <f>ROUND((SUM(BF90:BF126)),  2)</f>
        <v>0</v>
      </c>
      <c r="G36" s="38"/>
      <c r="H36" s="38"/>
      <c r="I36" s="157">
        <v>0.14999999999999999</v>
      </c>
      <c r="J36" s="156">
        <f>ROUND(((SUM(BF90:BF126))*I36),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50</v>
      </c>
      <c r="F37" s="156">
        <f>ROUND((SUM(BG90:BG126)),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51</v>
      </c>
      <c r="F38" s="156">
        <f>ROUND((SUM(BH90:BH126)),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52</v>
      </c>
      <c r="F39" s="156">
        <f>ROUND((SUM(BI90:BI126)),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53</v>
      </c>
      <c r="E41" s="160"/>
      <c r="F41" s="160"/>
      <c r="G41" s="161" t="s">
        <v>54</v>
      </c>
      <c r="H41" s="162" t="s">
        <v>55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 xml:space="preserve">Rekonstrukce inženýrských sítí Temenice,  Změna stavby před dokončením se týká objektu SO 202 mostní objekty, propustky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VON - Vedlejší a ostatní náklady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Šumperk, kú Horní Temenice</v>
      </c>
      <c r="G56" s="40"/>
      <c r="H56" s="40"/>
      <c r="I56" s="32" t="s">
        <v>23</v>
      </c>
      <c r="J56" s="72" t="str">
        <f>IF(J14="","",J14)</f>
        <v>6. 2. 2022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Šumperk</v>
      </c>
      <c r="G58" s="40"/>
      <c r="H58" s="40"/>
      <c r="I58" s="32" t="s">
        <v>33</v>
      </c>
      <c r="J58" s="36" t="str">
        <f>E23</f>
        <v>Rušar mosty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Ing. Čestmír Rez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111</v>
      </c>
      <c r="D61" s="171"/>
      <c r="E61" s="171"/>
      <c r="F61" s="171"/>
      <c r="G61" s="171"/>
      <c r="H61" s="171"/>
      <c r="I61" s="171"/>
      <c r="J61" s="172" t="s">
        <v>112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75</v>
      </c>
      <c r="D63" s="40"/>
      <c r="E63" s="40"/>
      <c r="F63" s="40"/>
      <c r="G63" s="40"/>
      <c r="H63" s="40"/>
      <c r="I63" s="40"/>
      <c r="J63" s="102">
        <f>J90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113</v>
      </c>
    </row>
    <row r="64" s="9" customFormat="1" ht="24.96" customHeight="1">
      <c r="A64" s="9"/>
      <c r="B64" s="174"/>
      <c r="C64" s="175"/>
      <c r="D64" s="176" t="s">
        <v>1752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1753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1754</v>
      </c>
      <c r="E66" s="182"/>
      <c r="F66" s="182"/>
      <c r="G66" s="182"/>
      <c r="H66" s="182"/>
      <c r="I66" s="182"/>
      <c r="J66" s="183">
        <f>J109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1755</v>
      </c>
      <c r="E67" s="182"/>
      <c r="F67" s="182"/>
      <c r="G67" s="182"/>
      <c r="H67" s="182"/>
      <c r="I67" s="182"/>
      <c r="J67" s="183">
        <f>J113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1756</v>
      </c>
      <c r="E68" s="182"/>
      <c r="F68" s="182"/>
      <c r="G68" s="182"/>
      <c r="H68" s="182"/>
      <c r="I68" s="182"/>
      <c r="J68" s="183">
        <f>J117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9" t="str">
        <f>E7</f>
        <v xml:space="preserve">Rekonstrukce inženýrských sítí Temenice,  Změna stavby před dokončením se týká objektu SO 202 mostní objekty, propustky</v>
      </c>
      <c r="F78" s="32"/>
      <c r="G78" s="32"/>
      <c r="H78" s="32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105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6.5" customHeight="1">
      <c r="A80" s="38"/>
      <c r="B80" s="39"/>
      <c r="C80" s="40"/>
      <c r="D80" s="40"/>
      <c r="E80" s="169" t="s">
        <v>106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107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E11</f>
        <v>VON - Vedlejší a ostatní náklady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F14</f>
        <v>Šumperk, kú Horní Temenice</v>
      </c>
      <c r="G84" s="40"/>
      <c r="H84" s="40"/>
      <c r="I84" s="32" t="s">
        <v>23</v>
      </c>
      <c r="J84" s="72" t="str">
        <f>IF(J14="","",J14)</f>
        <v>6. 2. 2022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E17</f>
        <v>Město Šumperk</v>
      </c>
      <c r="G86" s="40"/>
      <c r="H86" s="40"/>
      <c r="I86" s="32" t="s">
        <v>33</v>
      </c>
      <c r="J86" s="36" t="str">
        <f>E23</f>
        <v>Rušar mosty s.r.o.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31</v>
      </c>
      <c r="D87" s="40"/>
      <c r="E87" s="40"/>
      <c r="F87" s="27" t="str">
        <f>IF(E20="","",E20)</f>
        <v>Vyplň údaj</v>
      </c>
      <c r="G87" s="40"/>
      <c r="H87" s="40"/>
      <c r="I87" s="32" t="s">
        <v>38</v>
      </c>
      <c r="J87" s="36" t="str">
        <f>E26</f>
        <v>Ing. Čestmír Rez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117</v>
      </c>
      <c r="D89" s="188" t="s">
        <v>62</v>
      </c>
      <c r="E89" s="188" t="s">
        <v>58</v>
      </c>
      <c r="F89" s="188" t="s">
        <v>59</v>
      </c>
      <c r="G89" s="188" t="s">
        <v>118</v>
      </c>
      <c r="H89" s="188" t="s">
        <v>119</v>
      </c>
      <c r="I89" s="188" t="s">
        <v>120</v>
      </c>
      <c r="J89" s="188" t="s">
        <v>112</v>
      </c>
      <c r="K89" s="189" t="s">
        <v>121</v>
      </c>
      <c r="L89" s="190"/>
      <c r="M89" s="92" t="s">
        <v>19</v>
      </c>
      <c r="N89" s="93" t="s">
        <v>47</v>
      </c>
      <c r="O89" s="93" t="s">
        <v>122</v>
      </c>
      <c r="P89" s="93" t="s">
        <v>123</v>
      </c>
      <c r="Q89" s="93" t="s">
        <v>124</v>
      </c>
      <c r="R89" s="93" t="s">
        <v>125</v>
      </c>
      <c r="S89" s="93" t="s">
        <v>126</v>
      </c>
      <c r="T89" s="94" t="s">
        <v>127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128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</f>
        <v>0</v>
      </c>
      <c r="Q90" s="96"/>
      <c r="R90" s="193">
        <f>R91</f>
        <v>0</v>
      </c>
      <c r="S90" s="96"/>
      <c r="T90" s="194">
        <f>T91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76</v>
      </c>
      <c r="AU90" s="17" t="s">
        <v>113</v>
      </c>
      <c r="BK90" s="195">
        <f>BK91</f>
        <v>0</v>
      </c>
    </row>
    <row r="91" s="12" customFormat="1" ht="25.92" customHeight="1">
      <c r="A91" s="12"/>
      <c r="B91" s="196"/>
      <c r="C91" s="197"/>
      <c r="D91" s="198" t="s">
        <v>76</v>
      </c>
      <c r="E91" s="199" t="s">
        <v>1757</v>
      </c>
      <c r="F91" s="199" t="s">
        <v>1758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P92+P109+P113+P117</f>
        <v>0</v>
      </c>
      <c r="Q91" s="204"/>
      <c r="R91" s="205">
        <f>R92+R109+R113+R117</f>
        <v>0</v>
      </c>
      <c r="S91" s="204"/>
      <c r="T91" s="206">
        <f>T92+T109+T113+T117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197</v>
      </c>
      <c r="AT91" s="208" t="s">
        <v>76</v>
      </c>
      <c r="AU91" s="208" t="s">
        <v>77</v>
      </c>
      <c r="AY91" s="207" t="s">
        <v>131</v>
      </c>
      <c r="BK91" s="209">
        <f>BK92+BK109+BK113+BK117</f>
        <v>0</v>
      </c>
    </row>
    <row r="92" s="12" customFormat="1" ht="22.8" customHeight="1">
      <c r="A92" s="12"/>
      <c r="B92" s="196"/>
      <c r="C92" s="197"/>
      <c r="D92" s="198" t="s">
        <v>76</v>
      </c>
      <c r="E92" s="210" t="s">
        <v>1759</v>
      </c>
      <c r="F92" s="210" t="s">
        <v>1760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SUM(P93:P108)</f>
        <v>0</v>
      </c>
      <c r="Q92" s="204"/>
      <c r="R92" s="205">
        <f>SUM(R93:R108)</f>
        <v>0</v>
      </c>
      <c r="S92" s="204"/>
      <c r="T92" s="206">
        <f>SUM(T93:T108)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197</v>
      </c>
      <c r="AT92" s="208" t="s">
        <v>76</v>
      </c>
      <c r="AU92" s="208" t="s">
        <v>84</v>
      </c>
      <c r="AY92" s="207" t="s">
        <v>131</v>
      </c>
      <c r="BK92" s="209">
        <f>SUM(BK93:BK108)</f>
        <v>0</v>
      </c>
    </row>
    <row r="93" s="2" customFormat="1" ht="16.5" customHeight="1">
      <c r="A93" s="38"/>
      <c r="B93" s="39"/>
      <c r="C93" s="212" t="s">
        <v>84</v>
      </c>
      <c r="D93" s="212" t="s">
        <v>134</v>
      </c>
      <c r="E93" s="213" t="s">
        <v>1761</v>
      </c>
      <c r="F93" s="214" t="s">
        <v>1762</v>
      </c>
      <c r="G93" s="215" t="s">
        <v>1763</v>
      </c>
      <c r="H93" s="216">
        <v>1</v>
      </c>
      <c r="I93" s="217"/>
      <c r="J93" s="218">
        <f>ROUND(I93*H93,2)</f>
        <v>0</v>
      </c>
      <c r="K93" s="214" t="s">
        <v>138</v>
      </c>
      <c r="L93" s="44"/>
      <c r="M93" s="219" t="s">
        <v>19</v>
      </c>
      <c r="N93" s="220" t="s">
        <v>48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1764</v>
      </c>
      <c r="AT93" s="223" t="s">
        <v>134</v>
      </c>
      <c r="AU93" s="223" t="s">
        <v>86</v>
      </c>
      <c r="AY93" s="17" t="s">
        <v>131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84</v>
      </c>
      <c r="BK93" s="224">
        <f>ROUND(I93*H93,2)</f>
        <v>0</v>
      </c>
      <c r="BL93" s="17" t="s">
        <v>1764</v>
      </c>
      <c r="BM93" s="223" t="s">
        <v>1765</v>
      </c>
    </row>
    <row r="94" s="2" customFormat="1">
      <c r="A94" s="38"/>
      <c r="B94" s="39"/>
      <c r="C94" s="40"/>
      <c r="D94" s="225" t="s">
        <v>141</v>
      </c>
      <c r="E94" s="40"/>
      <c r="F94" s="226" t="s">
        <v>1766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141</v>
      </c>
      <c r="AU94" s="17" t="s">
        <v>86</v>
      </c>
    </row>
    <row r="95" s="2" customFormat="1">
      <c r="A95" s="38"/>
      <c r="B95" s="39"/>
      <c r="C95" s="40"/>
      <c r="D95" s="232" t="s">
        <v>202</v>
      </c>
      <c r="E95" s="40"/>
      <c r="F95" s="266" t="s">
        <v>1767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202</v>
      </c>
      <c r="AU95" s="17" t="s">
        <v>86</v>
      </c>
    </row>
    <row r="96" s="2" customFormat="1" ht="16.5" customHeight="1">
      <c r="A96" s="38"/>
      <c r="B96" s="39"/>
      <c r="C96" s="212" t="s">
        <v>86</v>
      </c>
      <c r="D96" s="212" t="s">
        <v>134</v>
      </c>
      <c r="E96" s="213" t="s">
        <v>1768</v>
      </c>
      <c r="F96" s="214" t="s">
        <v>1769</v>
      </c>
      <c r="G96" s="215" t="s">
        <v>1763</v>
      </c>
      <c r="H96" s="216">
        <v>1</v>
      </c>
      <c r="I96" s="217"/>
      <c r="J96" s="218">
        <f>ROUND(I96*H96,2)</f>
        <v>0</v>
      </c>
      <c r="K96" s="214" t="s">
        <v>138</v>
      </c>
      <c r="L96" s="44"/>
      <c r="M96" s="219" t="s">
        <v>19</v>
      </c>
      <c r="N96" s="220" t="s">
        <v>48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1764</v>
      </c>
      <c r="AT96" s="223" t="s">
        <v>134</v>
      </c>
      <c r="AU96" s="223" t="s">
        <v>86</v>
      </c>
      <c r="AY96" s="17" t="s">
        <v>131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84</v>
      </c>
      <c r="BK96" s="224">
        <f>ROUND(I96*H96,2)</f>
        <v>0</v>
      </c>
      <c r="BL96" s="17" t="s">
        <v>1764</v>
      </c>
      <c r="BM96" s="223" t="s">
        <v>1770</v>
      </c>
    </row>
    <row r="97" s="2" customFormat="1">
      <c r="A97" s="38"/>
      <c r="B97" s="39"/>
      <c r="C97" s="40"/>
      <c r="D97" s="225" t="s">
        <v>141</v>
      </c>
      <c r="E97" s="40"/>
      <c r="F97" s="226" t="s">
        <v>1771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141</v>
      </c>
      <c r="AU97" s="17" t="s">
        <v>86</v>
      </c>
    </row>
    <row r="98" s="2" customFormat="1">
      <c r="A98" s="38"/>
      <c r="B98" s="39"/>
      <c r="C98" s="40"/>
      <c r="D98" s="232" t="s">
        <v>202</v>
      </c>
      <c r="E98" s="40"/>
      <c r="F98" s="266" t="s">
        <v>1772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202</v>
      </c>
      <c r="AU98" s="17" t="s">
        <v>86</v>
      </c>
    </row>
    <row r="99" s="2" customFormat="1" ht="16.5" customHeight="1">
      <c r="A99" s="38"/>
      <c r="B99" s="39"/>
      <c r="C99" s="212" t="s">
        <v>152</v>
      </c>
      <c r="D99" s="212" t="s">
        <v>134</v>
      </c>
      <c r="E99" s="213" t="s">
        <v>1773</v>
      </c>
      <c r="F99" s="214" t="s">
        <v>1774</v>
      </c>
      <c r="G99" s="215" t="s">
        <v>1763</v>
      </c>
      <c r="H99" s="216">
        <v>1</v>
      </c>
      <c r="I99" s="217"/>
      <c r="J99" s="218">
        <f>ROUND(I99*H99,2)</f>
        <v>0</v>
      </c>
      <c r="K99" s="214" t="s">
        <v>138</v>
      </c>
      <c r="L99" s="44"/>
      <c r="M99" s="219" t="s">
        <v>19</v>
      </c>
      <c r="N99" s="220" t="s">
        <v>48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1764</v>
      </c>
      <c r="AT99" s="223" t="s">
        <v>134</v>
      </c>
      <c r="AU99" s="223" t="s">
        <v>86</v>
      </c>
      <c r="AY99" s="17" t="s">
        <v>131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84</v>
      </c>
      <c r="BK99" s="224">
        <f>ROUND(I99*H99,2)</f>
        <v>0</v>
      </c>
      <c r="BL99" s="17" t="s">
        <v>1764</v>
      </c>
      <c r="BM99" s="223" t="s">
        <v>1775</v>
      </c>
    </row>
    <row r="100" s="2" customFormat="1">
      <c r="A100" s="38"/>
      <c r="B100" s="39"/>
      <c r="C100" s="40"/>
      <c r="D100" s="225" t="s">
        <v>141</v>
      </c>
      <c r="E100" s="40"/>
      <c r="F100" s="226" t="s">
        <v>1776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141</v>
      </c>
      <c r="AU100" s="17" t="s">
        <v>86</v>
      </c>
    </row>
    <row r="101" s="2" customFormat="1" ht="16.5" customHeight="1">
      <c r="A101" s="38"/>
      <c r="B101" s="39"/>
      <c r="C101" s="212" t="s">
        <v>139</v>
      </c>
      <c r="D101" s="212" t="s">
        <v>134</v>
      </c>
      <c r="E101" s="213" t="s">
        <v>1777</v>
      </c>
      <c r="F101" s="214" t="s">
        <v>1778</v>
      </c>
      <c r="G101" s="215" t="s">
        <v>1763</v>
      </c>
      <c r="H101" s="216">
        <v>1</v>
      </c>
      <c r="I101" s="217"/>
      <c r="J101" s="218">
        <f>ROUND(I101*H101,2)</f>
        <v>0</v>
      </c>
      <c r="K101" s="214" t="s">
        <v>138</v>
      </c>
      <c r="L101" s="44"/>
      <c r="M101" s="219" t="s">
        <v>19</v>
      </c>
      <c r="N101" s="220" t="s">
        <v>48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1764</v>
      </c>
      <c r="AT101" s="223" t="s">
        <v>134</v>
      </c>
      <c r="AU101" s="223" t="s">
        <v>86</v>
      </c>
      <c r="AY101" s="17" t="s">
        <v>131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84</v>
      </c>
      <c r="BK101" s="224">
        <f>ROUND(I101*H101,2)</f>
        <v>0</v>
      </c>
      <c r="BL101" s="17" t="s">
        <v>1764</v>
      </c>
      <c r="BM101" s="223" t="s">
        <v>1779</v>
      </c>
    </row>
    <row r="102" s="2" customFormat="1">
      <c r="A102" s="38"/>
      <c r="B102" s="39"/>
      <c r="C102" s="40"/>
      <c r="D102" s="225" t="s">
        <v>141</v>
      </c>
      <c r="E102" s="40"/>
      <c r="F102" s="226" t="s">
        <v>1780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141</v>
      </c>
      <c r="AU102" s="17" t="s">
        <v>86</v>
      </c>
    </row>
    <row r="103" s="2" customFormat="1" ht="16.5" customHeight="1">
      <c r="A103" s="38"/>
      <c r="B103" s="39"/>
      <c r="C103" s="212" t="s">
        <v>197</v>
      </c>
      <c r="D103" s="212" t="s">
        <v>134</v>
      </c>
      <c r="E103" s="213" t="s">
        <v>1781</v>
      </c>
      <c r="F103" s="214" t="s">
        <v>1782</v>
      </c>
      <c r="G103" s="215" t="s">
        <v>1763</v>
      </c>
      <c r="H103" s="216">
        <v>1</v>
      </c>
      <c r="I103" s="217"/>
      <c r="J103" s="218">
        <f>ROUND(I103*H103,2)</f>
        <v>0</v>
      </c>
      <c r="K103" s="214" t="s">
        <v>138</v>
      </c>
      <c r="L103" s="44"/>
      <c r="M103" s="219" t="s">
        <v>19</v>
      </c>
      <c r="N103" s="220" t="s">
        <v>48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1764</v>
      </c>
      <c r="AT103" s="223" t="s">
        <v>134</v>
      </c>
      <c r="AU103" s="223" t="s">
        <v>86</v>
      </c>
      <c r="AY103" s="17" t="s">
        <v>131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84</v>
      </c>
      <c r="BK103" s="224">
        <f>ROUND(I103*H103,2)</f>
        <v>0</v>
      </c>
      <c r="BL103" s="17" t="s">
        <v>1764</v>
      </c>
      <c r="BM103" s="223" t="s">
        <v>1783</v>
      </c>
    </row>
    <row r="104" s="2" customFormat="1">
      <c r="A104" s="38"/>
      <c r="B104" s="39"/>
      <c r="C104" s="40"/>
      <c r="D104" s="225" t="s">
        <v>141</v>
      </c>
      <c r="E104" s="40"/>
      <c r="F104" s="226" t="s">
        <v>1784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141</v>
      </c>
      <c r="AU104" s="17" t="s">
        <v>86</v>
      </c>
    </row>
    <row r="105" s="2" customFormat="1">
      <c r="A105" s="38"/>
      <c r="B105" s="39"/>
      <c r="C105" s="40"/>
      <c r="D105" s="232" t="s">
        <v>202</v>
      </c>
      <c r="E105" s="40"/>
      <c r="F105" s="266" t="s">
        <v>1785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202</v>
      </c>
      <c r="AU105" s="17" t="s">
        <v>86</v>
      </c>
    </row>
    <row r="106" s="2" customFormat="1" ht="16.5" customHeight="1">
      <c r="A106" s="38"/>
      <c r="B106" s="39"/>
      <c r="C106" s="212" t="s">
        <v>205</v>
      </c>
      <c r="D106" s="212" t="s">
        <v>134</v>
      </c>
      <c r="E106" s="213" t="s">
        <v>1786</v>
      </c>
      <c r="F106" s="214" t="s">
        <v>1787</v>
      </c>
      <c r="G106" s="215" t="s">
        <v>1763</v>
      </c>
      <c r="H106" s="216">
        <v>1</v>
      </c>
      <c r="I106" s="217"/>
      <c r="J106" s="218">
        <f>ROUND(I106*H106,2)</f>
        <v>0</v>
      </c>
      <c r="K106" s="214" t="s">
        <v>138</v>
      </c>
      <c r="L106" s="44"/>
      <c r="M106" s="219" t="s">
        <v>19</v>
      </c>
      <c r="N106" s="220" t="s">
        <v>48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1764</v>
      </c>
      <c r="AT106" s="223" t="s">
        <v>134</v>
      </c>
      <c r="AU106" s="223" t="s">
        <v>86</v>
      </c>
      <c r="AY106" s="17" t="s">
        <v>131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84</v>
      </c>
      <c r="BK106" s="224">
        <f>ROUND(I106*H106,2)</f>
        <v>0</v>
      </c>
      <c r="BL106" s="17" t="s">
        <v>1764</v>
      </c>
      <c r="BM106" s="223" t="s">
        <v>1788</v>
      </c>
    </row>
    <row r="107" s="2" customFormat="1">
      <c r="A107" s="38"/>
      <c r="B107" s="39"/>
      <c r="C107" s="40"/>
      <c r="D107" s="225" t="s">
        <v>141</v>
      </c>
      <c r="E107" s="40"/>
      <c r="F107" s="226" t="s">
        <v>1789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141</v>
      </c>
      <c r="AU107" s="17" t="s">
        <v>86</v>
      </c>
    </row>
    <row r="108" s="2" customFormat="1">
      <c r="A108" s="38"/>
      <c r="B108" s="39"/>
      <c r="C108" s="40"/>
      <c r="D108" s="232" t="s">
        <v>202</v>
      </c>
      <c r="E108" s="40"/>
      <c r="F108" s="266" t="s">
        <v>1790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202</v>
      </c>
      <c r="AU108" s="17" t="s">
        <v>86</v>
      </c>
    </row>
    <row r="109" s="12" customFormat="1" ht="22.8" customHeight="1">
      <c r="A109" s="12"/>
      <c r="B109" s="196"/>
      <c r="C109" s="197"/>
      <c r="D109" s="198" t="s">
        <v>76</v>
      </c>
      <c r="E109" s="210" t="s">
        <v>1791</v>
      </c>
      <c r="F109" s="210" t="s">
        <v>1792</v>
      </c>
      <c r="G109" s="197"/>
      <c r="H109" s="197"/>
      <c r="I109" s="200"/>
      <c r="J109" s="211">
        <f>BK109</f>
        <v>0</v>
      </c>
      <c r="K109" s="197"/>
      <c r="L109" s="202"/>
      <c r="M109" s="203"/>
      <c r="N109" s="204"/>
      <c r="O109" s="204"/>
      <c r="P109" s="205">
        <f>SUM(P110:P112)</f>
        <v>0</v>
      </c>
      <c r="Q109" s="204"/>
      <c r="R109" s="205">
        <f>SUM(R110:R112)</f>
        <v>0</v>
      </c>
      <c r="S109" s="204"/>
      <c r="T109" s="206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7" t="s">
        <v>197</v>
      </c>
      <c r="AT109" s="208" t="s">
        <v>76</v>
      </c>
      <c r="AU109" s="208" t="s">
        <v>84</v>
      </c>
      <c r="AY109" s="207" t="s">
        <v>131</v>
      </c>
      <c r="BK109" s="209">
        <f>SUM(BK110:BK112)</f>
        <v>0</v>
      </c>
    </row>
    <row r="110" s="2" customFormat="1" ht="16.5" customHeight="1">
      <c r="A110" s="38"/>
      <c r="B110" s="39"/>
      <c r="C110" s="212" t="s">
        <v>211</v>
      </c>
      <c r="D110" s="212" t="s">
        <v>134</v>
      </c>
      <c r="E110" s="213" t="s">
        <v>1793</v>
      </c>
      <c r="F110" s="214" t="s">
        <v>1794</v>
      </c>
      <c r="G110" s="215" t="s">
        <v>1763</v>
      </c>
      <c r="H110" s="216">
        <v>1</v>
      </c>
      <c r="I110" s="217"/>
      <c r="J110" s="218">
        <f>ROUND(I110*H110,2)</f>
        <v>0</v>
      </c>
      <c r="K110" s="214" t="s">
        <v>138</v>
      </c>
      <c r="L110" s="44"/>
      <c r="M110" s="219" t="s">
        <v>19</v>
      </c>
      <c r="N110" s="220" t="s">
        <v>48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1764</v>
      </c>
      <c r="AT110" s="223" t="s">
        <v>134</v>
      </c>
      <c r="AU110" s="223" t="s">
        <v>86</v>
      </c>
      <c r="AY110" s="17" t="s">
        <v>131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84</v>
      </c>
      <c r="BK110" s="224">
        <f>ROUND(I110*H110,2)</f>
        <v>0</v>
      </c>
      <c r="BL110" s="17" t="s">
        <v>1764</v>
      </c>
      <c r="BM110" s="223" t="s">
        <v>1795</v>
      </c>
    </row>
    <row r="111" s="2" customFormat="1">
      <c r="A111" s="38"/>
      <c r="B111" s="39"/>
      <c r="C111" s="40"/>
      <c r="D111" s="225" t="s">
        <v>141</v>
      </c>
      <c r="E111" s="40"/>
      <c r="F111" s="226" t="s">
        <v>1796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141</v>
      </c>
      <c r="AU111" s="17" t="s">
        <v>86</v>
      </c>
    </row>
    <row r="112" s="2" customFormat="1">
      <c r="A112" s="38"/>
      <c r="B112" s="39"/>
      <c r="C112" s="40"/>
      <c r="D112" s="232" t="s">
        <v>202</v>
      </c>
      <c r="E112" s="40"/>
      <c r="F112" s="266" t="s">
        <v>1797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202</v>
      </c>
      <c r="AU112" s="17" t="s">
        <v>86</v>
      </c>
    </row>
    <row r="113" s="12" customFormat="1" ht="22.8" customHeight="1">
      <c r="A113" s="12"/>
      <c r="B113" s="196"/>
      <c r="C113" s="197"/>
      <c r="D113" s="198" t="s">
        <v>76</v>
      </c>
      <c r="E113" s="210" t="s">
        <v>1798</v>
      </c>
      <c r="F113" s="210" t="s">
        <v>1799</v>
      </c>
      <c r="G113" s="197"/>
      <c r="H113" s="197"/>
      <c r="I113" s="200"/>
      <c r="J113" s="211">
        <f>BK113</f>
        <v>0</v>
      </c>
      <c r="K113" s="197"/>
      <c r="L113" s="202"/>
      <c r="M113" s="203"/>
      <c r="N113" s="204"/>
      <c r="O113" s="204"/>
      <c r="P113" s="205">
        <f>SUM(P114:P116)</f>
        <v>0</v>
      </c>
      <c r="Q113" s="204"/>
      <c r="R113" s="205">
        <f>SUM(R114:R116)</f>
        <v>0</v>
      </c>
      <c r="S113" s="204"/>
      <c r="T113" s="206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7" t="s">
        <v>197</v>
      </c>
      <c r="AT113" s="208" t="s">
        <v>76</v>
      </c>
      <c r="AU113" s="208" t="s">
        <v>84</v>
      </c>
      <c r="AY113" s="207" t="s">
        <v>131</v>
      </c>
      <c r="BK113" s="209">
        <f>SUM(BK114:BK116)</f>
        <v>0</v>
      </c>
    </row>
    <row r="114" s="2" customFormat="1" ht="16.5" customHeight="1">
      <c r="A114" s="38"/>
      <c r="B114" s="39"/>
      <c r="C114" s="212" t="s">
        <v>218</v>
      </c>
      <c r="D114" s="212" t="s">
        <v>134</v>
      </c>
      <c r="E114" s="213" t="s">
        <v>1800</v>
      </c>
      <c r="F114" s="214" t="s">
        <v>1799</v>
      </c>
      <c r="G114" s="215" t="s">
        <v>1763</v>
      </c>
      <c r="H114" s="216">
        <v>1</v>
      </c>
      <c r="I114" s="217"/>
      <c r="J114" s="218">
        <f>ROUND(I114*H114,2)</f>
        <v>0</v>
      </c>
      <c r="K114" s="214" t="s">
        <v>138</v>
      </c>
      <c r="L114" s="44"/>
      <c r="M114" s="219" t="s">
        <v>19</v>
      </c>
      <c r="N114" s="220" t="s">
        <v>48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1764</v>
      </c>
      <c r="AT114" s="223" t="s">
        <v>134</v>
      </c>
      <c r="AU114" s="223" t="s">
        <v>86</v>
      </c>
      <c r="AY114" s="17" t="s">
        <v>131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84</v>
      </c>
      <c r="BK114" s="224">
        <f>ROUND(I114*H114,2)</f>
        <v>0</v>
      </c>
      <c r="BL114" s="17" t="s">
        <v>1764</v>
      </c>
      <c r="BM114" s="223" t="s">
        <v>1801</v>
      </c>
    </row>
    <row r="115" s="2" customFormat="1">
      <c r="A115" s="38"/>
      <c r="B115" s="39"/>
      <c r="C115" s="40"/>
      <c r="D115" s="225" t="s">
        <v>141</v>
      </c>
      <c r="E115" s="40"/>
      <c r="F115" s="226" t="s">
        <v>1802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141</v>
      </c>
      <c r="AU115" s="17" t="s">
        <v>86</v>
      </c>
    </row>
    <row r="116" s="2" customFormat="1">
      <c r="A116" s="38"/>
      <c r="B116" s="39"/>
      <c r="C116" s="40"/>
      <c r="D116" s="232" t="s">
        <v>202</v>
      </c>
      <c r="E116" s="40"/>
      <c r="F116" s="266" t="s">
        <v>1803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202</v>
      </c>
      <c r="AU116" s="17" t="s">
        <v>86</v>
      </c>
    </row>
    <row r="117" s="12" customFormat="1" ht="22.8" customHeight="1">
      <c r="A117" s="12"/>
      <c r="B117" s="196"/>
      <c r="C117" s="197"/>
      <c r="D117" s="198" t="s">
        <v>76</v>
      </c>
      <c r="E117" s="210" t="s">
        <v>1804</v>
      </c>
      <c r="F117" s="210" t="s">
        <v>1805</v>
      </c>
      <c r="G117" s="197"/>
      <c r="H117" s="197"/>
      <c r="I117" s="200"/>
      <c r="J117" s="211">
        <f>BK117</f>
        <v>0</v>
      </c>
      <c r="K117" s="197"/>
      <c r="L117" s="202"/>
      <c r="M117" s="203"/>
      <c r="N117" s="204"/>
      <c r="O117" s="204"/>
      <c r="P117" s="205">
        <f>SUM(P118:P126)</f>
        <v>0</v>
      </c>
      <c r="Q117" s="204"/>
      <c r="R117" s="205">
        <f>SUM(R118:R126)</f>
        <v>0</v>
      </c>
      <c r="S117" s="204"/>
      <c r="T117" s="206">
        <f>SUM(T118:T126)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7" t="s">
        <v>197</v>
      </c>
      <c r="AT117" s="208" t="s">
        <v>76</v>
      </c>
      <c r="AU117" s="208" t="s">
        <v>84</v>
      </c>
      <c r="AY117" s="207" t="s">
        <v>131</v>
      </c>
      <c r="BK117" s="209">
        <f>SUM(BK118:BK126)</f>
        <v>0</v>
      </c>
    </row>
    <row r="118" s="2" customFormat="1" ht="16.5" customHeight="1">
      <c r="A118" s="38"/>
      <c r="B118" s="39"/>
      <c r="C118" s="212" t="s">
        <v>132</v>
      </c>
      <c r="D118" s="212" t="s">
        <v>134</v>
      </c>
      <c r="E118" s="213" t="s">
        <v>1806</v>
      </c>
      <c r="F118" s="214" t="s">
        <v>1807</v>
      </c>
      <c r="G118" s="215" t="s">
        <v>1763</v>
      </c>
      <c r="H118" s="216">
        <v>1</v>
      </c>
      <c r="I118" s="217"/>
      <c r="J118" s="218">
        <f>ROUND(I118*H118,2)</f>
        <v>0</v>
      </c>
      <c r="K118" s="214" t="s">
        <v>138</v>
      </c>
      <c r="L118" s="44"/>
      <c r="M118" s="219" t="s">
        <v>19</v>
      </c>
      <c r="N118" s="220" t="s">
        <v>48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1764</v>
      </c>
      <c r="AT118" s="223" t="s">
        <v>134</v>
      </c>
      <c r="AU118" s="223" t="s">
        <v>86</v>
      </c>
      <c r="AY118" s="17" t="s">
        <v>131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84</v>
      </c>
      <c r="BK118" s="224">
        <f>ROUND(I118*H118,2)</f>
        <v>0</v>
      </c>
      <c r="BL118" s="17" t="s">
        <v>1764</v>
      </c>
      <c r="BM118" s="223" t="s">
        <v>1808</v>
      </c>
    </row>
    <row r="119" s="2" customFormat="1">
      <c r="A119" s="38"/>
      <c r="B119" s="39"/>
      <c r="C119" s="40"/>
      <c r="D119" s="225" t="s">
        <v>141</v>
      </c>
      <c r="E119" s="40"/>
      <c r="F119" s="226" t="s">
        <v>1809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141</v>
      </c>
      <c r="AU119" s="17" t="s">
        <v>86</v>
      </c>
    </row>
    <row r="120" s="2" customFormat="1">
      <c r="A120" s="38"/>
      <c r="B120" s="39"/>
      <c r="C120" s="40"/>
      <c r="D120" s="232" t="s">
        <v>202</v>
      </c>
      <c r="E120" s="40"/>
      <c r="F120" s="266" t="s">
        <v>1810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202</v>
      </c>
      <c r="AU120" s="17" t="s">
        <v>86</v>
      </c>
    </row>
    <row r="121" s="2" customFormat="1" ht="16.5" customHeight="1">
      <c r="A121" s="38"/>
      <c r="B121" s="39"/>
      <c r="C121" s="212" t="s">
        <v>230</v>
      </c>
      <c r="D121" s="212" t="s">
        <v>134</v>
      </c>
      <c r="E121" s="213" t="s">
        <v>1811</v>
      </c>
      <c r="F121" s="214" t="s">
        <v>1812</v>
      </c>
      <c r="G121" s="215" t="s">
        <v>1763</v>
      </c>
      <c r="H121" s="216">
        <v>1</v>
      </c>
      <c r="I121" s="217"/>
      <c r="J121" s="218">
        <f>ROUND(I121*H121,2)</f>
        <v>0</v>
      </c>
      <c r="K121" s="214" t="s">
        <v>138</v>
      </c>
      <c r="L121" s="44"/>
      <c r="M121" s="219" t="s">
        <v>19</v>
      </c>
      <c r="N121" s="220" t="s">
        <v>48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1764</v>
      </c>
      <c r="AT121" s="223" t="s">
        <v>134</v>
      </c>
      <c r="AU121" s="223" t="s">
        <v>86</v>
      </c>
      <c r="AY121" s="17" t="s">
        <v>131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84</v>
      </c>
      <c r="BK121" s="224">
        <f>ROUND(I121*H121,2)</f>
        <v>0</v>
      </c>
      <c r="BL121" s="17" t="s">
        <v>1764</v>
      </c>
      <c r="BM121" s="223" t="s">
        <v>1813</v>
      </c>
    </row>
    <row r="122" s="2" customFormat="1">
      <c r="A122" s="38"/>
      <c r="B122" s="39"/>
      <c r="C122" s="40"/>
      <c r="D122" s="225" t="s">
        <v>141</v>
      </c>
      <c r="E122" s="40"/>
      <c r="F122" s="226" t="s">
        <v>1814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141</v>
      </c>
      <c r="AU122" s="17" t="s">
        <v>86</v>
      </c>
    </row>
    <row r="123" s="2" customFormat="1">
      <c r="A123" s="38"/>
      <c r="B123" s="39"/>
      <c r="C123" s="40"/>
      <c r="D123" s="232" t="s">
        <v>202</v>
      </c>
      <c r="E123" s="40"/>
      <c r="F123" s="266" t="s">
        <v>1815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202</v>
      </c>
      <c r="AU123" s="17" t="s">
        <v>86</v>
      </c>
    </row>
    <row r="124" s="2" customFormat="1" ht="16.5" customHeight="1">
      <c r="A124" s="38"/>
      <c r="B124" s="39"/>
      <c r="C124" s="212" t="s">
        <v>235</v>
      </c>
      <c r="D124" s="212" t="s">
        <v>134</v>
      </c>
      <c r="E124" s="213" t="s">
        <v>1816</v>
      </c>
      <c r="F124" s="214" t="s">
        <v>1817</v>
      </c>
      <c r="G124" s="215" t="s">
        <v>1763</v>
      </c>
      <c r="H124" s="216">
        <v>1</v>
      </c>
      <c r="I124" s="217"/>
      <c r="J124" s="218">
        <f>ROUND(I124*H124,2)</f>
        <v>0</v>
      </c>
      <c r="K124" s="214" t="s">
        <v>138</v>
      </c>
      <c r="L124" s="44"/>
      <c r="M124" s="219" t="s">
        <v>19</v>
      </c>
      <c r="N124" s="220" t="s">
        <v>48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1764</v>
      </c>
      <c r="AT124" s="223" t="s">
        <v>134</v>
      </c>
      <c r="AU124" s="223" t="s">
        <v>86</v>
      </c>
      <c r="AY124" s="17" t="s">
        <v>131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84</v>
      </c>
      <c r="BK124" s="224">
        <f>ROUND(I124*H124,2)</f>
        <v>0</v>
      </c>
      <c r="BL124" s="17" t="s">
        <v>1764</v>
      </c>
      <c r="BM124" s="223" t="s">
        <v>1818</v>
      </c>
    </row>
    <row r="125" s="2" customFormat="1">
      <c r="A125" s="38"/>
      <c r="B125" s="39"/>
      <c r="C125" s="40"/>
      <c r="D125" s="225" t="s">
        <v>141</v>
      </c>
      <c r="E125" s="40"/>
      <c r="F125" s="226" t="s">
        <v>1819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141</v>
      </c>
      <c r="AU125" s="17" t="s">
        <v>86</v>
      </c>
    </row>
    <row r="126" s="2" customFormat="1">
      <c r="A126" s="38"/>
      <c r="B126" s="39"/>
      <c r="C126" s="40"/>
      <c r="D126" s="232" t="s">
        <v>202</v>
      </c>
      <c r="E126" s="40"/>
      <c r="F126" s="266" t="s">
        <v>1820</v>
      </c>
      <c r="G126" s="40"/>
      <c r="H126" s="40"/>
      <c r="I126" s="227"/>
      <c r="J126" s="40"/>
      <c r="K126" s="40"/>
      <c r="L126" s="44"/>
      <c r="M126" s="284"/>
      <c r="N126" s="285"/>
      <c r="O126" s="281"/>
      <c r="P126" s="281"/>
      <c r="Q126" s="281"/>
      <c r="R126" s="281"/>
      <c r="S126" s="281"/>
      <c r="T126" s="286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202</v>
      </c>
      <c r="AU126" s="17" t="s">
        <v>86</v>
      </c>
    </row>
    <row r="127" s="2" customFormat="1" ht="6.96" customHeight="1">
      <c r="A127" s="38"/>
      <c r="B127" s="59"/>
      <c r="C127" s="60"/>
      <c r="D127" s="60"/>
      <c r="E127" s="60"/>
      <c r="F127" s="60"/>
      <c r="G127" s="60"/>
      <c r="H127" s="60"/>
      <c r="I127" s="60"/>
      <c r="J127" s="60"/>
      <c r="K127" s="60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A85QKd8ngYeEnOZBdgXKODBC1TeuiJa36L0Lfbeeu+c4LO4C8gTsVAzjO9TUscjFD7CZ3YRMjCp+f6RSKA73UQ==" hashValue="0brL1jySi4qQum4q6/BPDqlfDV/Dgvi630UpEN2/psUvYC6Vh890Gdrj2cDE4Dckr/vD2TkWnnvPlv8C8UJo6Q==" algorithmName="SHA-512" password="CC35"/>
  <autoFilter ref="C89:K1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2_01/012203000"/>
    <hyperlink ref="F97" r:id="rId2" display="https://podminky.urs.cz/item/CS_URS_2022_01/012303000"/>
    <hyperlink ref="F100" r:id="rId3" display="https://podminky.urs.cz/item/CS_URS_2022_01/013244000"/>
    <hyperlink ref="F102" r:id="rId4" display="https://podminky.urs.cz/item/CS_URS_2022_01/013254000"/>
    <hyperlink ref="F104" r:id="rId5" display="https://podminky.urs.cz/item/CS_URS_2022_01/013294000"/>
    <hyperlink ref="F107" r:id="rId6" display="https://podminky.urs.cz/item/CS_URS_2022_01/013294001"/>
    <hyperlink ref="F111" r:id="rId7" display="https://podminky.urs.cz/item/CS_URS_2022_01/021203000"/>
    <hyperlink ref="F115" r:id="rId8" display="https://podminky.urs.cz/item/CS_URS_2022_01/030001000"/>
    <hyperlink ref="F119" r:id="rId9" display="https://podminky.urs.cz/item/CS_URS_2022_01/042903000"/>
    <hyperlink ref="F122" r:id="rId10" display="https://podminky.urs.cz/item/CS_URS_2022_01/043194000"/>
    <hyperlink ref="F125" r:id="rId11" display="https://podminky.urs.cz/item/CS_URS_2022_01/045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 RUST</dc:creator>
  <cp:lastModifiedBy>HP RUST</cp:lastModifiedBy>
  <dcterms:created xsi:type="dcterms:W3CDTF">2022-02-17T15:44:46Z</dcterms:created>
  <dcterms:modified xsi:type="dcterms:W3CDTF">2022-02-17T15:44:55Z</dcterms:modified>
</cp:coreProperties>
</file>